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chumannC\Desktop\"/>
    </mc:Choice>
  </mc:AlternateContent>
  <bookViews>
    <workbookView xWindow="0" yWindow="0" windowWidth="17250" windowHeight="5910" tabRatio="875" firstSheet="2" activeTab="4"/>
  </bookViews>
  <sheets>
    <sheet name="Deckblatt_Gutachten" sheetId="13" r:id="rId1"/>
    <sheet name="Allgemein" sheetId="1" r:id="rId2"/>
    <sheet name="Durchschnitt-Marktfruchtbau" sheetId="11" r:id="rId3"/>
    <sheet name="Durchschnitt-Futterbau" sheetId="12" r:id="rId4"/>
    <sheet name="Marktfruchtbau" sheetId="2" r:id="rId5"/>
    <sheet name="Futterbau" sheetId="3" r:id="rId6"/>
    <sheet name="Minderkosten" sheetId="6" r:id="rId7"/>
    <sheet name="Versicherung und Sonstige" sheetId="15" r:id="rId8"/>
    <sheet name="Schwellenwert und Schadenshöhe" sheetId="5" r:id="rId9"/>
    <sheet name="Pauschalen Erzeugerpreise" sheetId="16" r:id="rId10"/>
    <sheet name="Pauschalen Beihilfe" sheetId="17" r:id="rId11"/>
    <sheet name="Klassifizierung" sheetId="14" state="hidden" r:id="rId12"/>
  </sheets>
  <definedNames>
    <definedName name="_xlnm.Print_Area" localSheetId="0">Deckblatt_Gutachten!$A$1:$L$49</definedName>
    <definedName name="_xlnm.Print_Area" localSheetId="8">'Schwellenwert und Schadenshöhe'!$A$1:$E$39</definedName>
    <definedName name="_xlnm.Print_Area" localSheetId="7">'Versicherung und Sonstige'!$A$1:$F$30</definedName>
  </definedNames>
  <calcPr calcId="162913"/>
</workbook>
</file>

<file path=xl/calcChain.xml><?xml version="1.0" encoding="utf-8"?>
<calcChain xmlns="http://schemas.openxmlformats.org/spreadsheetml/2006/main">
  <c r="E28" i="15" l="1"/>
  <c r="E27" i="15"/>
  <c r="E26" i="15"/>
  <c r="E22" i="15"/>
  <c r="E21" i="15"/>
  <c r="E20" i="15"/>
  <c r="E29" i="15" l="1"/>
  <c r="E39" i="5" s="1"/>
  <c r="E23" i="15"/>
  <c r="G21" i="11"/>
  <c r="H21" i="11"/>
  <c r="G23" i="2"/>
  <c r="G24" i="2"/>
  <c r="G25" i="2"/>
  <c r="G26" i="2"/>
  <c r="G27" i="2"/>
  <c r="G28" i="2"/>
  <c r="G29" i="2"/>
  <c r="G30" i="2"/>
  <c r="G31" i="2"/>
  <c r="G32" i="2"/>
  <c r="G56" i="2"/>
  <c r="G49" i="11"/>
  <c r="H49" i="11"/>
  <c r="I49" i="11"/>
  <c r="C49" i="2"/>
  <c r="G50" i="2"/>
  <c r="G51" i="2"/>
  <c r="G52" i="2"/>
  <c r="G53" i="2"/>
  <c r="G54" i="2"/>
  <c r="N23" i="2"/>
  <c r="N24" i="2"/>
  <c r="N25" i="2"/>
  <c r="N26" i="2"/>
  <c r="N27" i="2"/>
  <c r="N28" i="2"/>
  <c r="N29" i="2"/>
  <c r="N30" i="2"/>
  <c r="N31" i="2"/>
  <c r="N32" i="2"/>
  <c r="N56" i="2"/>
  <c r="E22" i="5"/>
  <c r="N49" i="2"/>
  <c r="N58" i="2" s="1"/>
  <c r="E24" i="5" s="1"/>
  <c r="E27" i="5" s="1"/>
  <c r="N50" i="2"/>
  <c r="N51" i="2"/>
  <c r="N52" i="2"/>
  <c r="N53" i="2"/>
  <c r="N54" i="2"/>
  <c r="C11" i="6"/>
  <c r="E11" i="6"/>
  <c r="C12" i="6"/>
  <c r="E12" i="6"/>
  <c r="C13" i="6"/>
  <c r="E13" i="6"/>
  <c r="C14" i="6"/>
  <c r="E14" i="6"/>
  <c r="C15" i="6"/>
  <c r="E15" i="6"/>
  <c r="C16" i="6"/>
  <c r="E16" i="6"/>
  <c r="C17" i="6"/>
  <c r="E17" i="6"/>
  <c r="C18" i="6"/>
  <c r="E18" i="6"/>
  <c r="C19" i="6"/>
  <c r="E19" i="6"/>
  <c r="C20" i="6"/>
  <c r="E20" i="6"/>
  <c r="E28" i="6"/>
  <c r="A49" i="2"/>
  <c r="B22" i="6"/>
  <c r="E22" i="6"/>
  <c r="A50" i="2"/>
  <c r="B23" i="6"/>
  <c r="E23" i="6"/>
  <c r="A51" i="2"/>
  <c r="B24" i="6"/>
  <c r="E24" i="6"/>
  <c r="A52" i="2"/>
  <c r="B25" i="6"/>
  <c r="E25" i="6"/>
  <c r="A53" i="2"/>
  <c r="B26" i="6"/>
  <c r="E26" i="6"/>
  <c r="A54" i="2"/>
  <c r="B27" i="6"/>
  <c r="E27" i="6"/>
  <c r="E29" i="6"/>
  <c r="C22" i="6"/>
  <c r="D6" i="15"/>
  <c r="E6" i="15"/>
  <c r="D7" i="15"/>
  <c r="E7" i="15"/>
  <c r="D8" i="15"/>
  <c r="E8" i="15"/>
  <c r="D12" i="15"/>
  <c r="E12" i="15"/>
  <c r="D13" i="15"/>
  <c r="E13" i="15"/>
  <c r="D14" i="15"/>
  <c r="E14" i="15"/>
  <c r="I50" i="11"/>
  <c r="C50" i="2"/>
  <c r="F50" i="2"/>
  <c r="H50" i="2"/>
  <c r="I51" i="11"/>
  <c r="C51" i="2"/>
  <c r="F51" i="2"/>
  <c r="H51" i="2"/>
  <c r="I52" i="11"/>
  <c r="C52" i="2"/>
  <c r="F52" i="2"/>
  <c r="H52" i="2"/>
  <c r="I53" i="11"/>
  <c r="C53" i="2"/>
  <c r="F53" i="2"/>
  <c r="H53" i="2"/>
  <c r="I54" i="11"/>
  <c r="C54" i="2"/>
  <c r="F54" i="2"/>
  <c r="H54" i="2"/>
  <c r="A37" i="2"/>
  <c r="I36" i="11"/>
  <c r="C37" i="2"/>
  <c r="F37" i="2"/>
  <c r="G37" i="2"/>
  <c r="H37" i="2"/>
  <c r="A38" i="2"/>
  <c r="I37" i="11"/>
  <c r="C38" i="2"/>
  <c r="F38" i="2"/>
  <c r="G38" i="2"/>
  <c r="H38" i="2"/>
  <c r="A39" i="2"/>
  <c r="I38" i="11"/>
  <c r="C39" i="2"/>
  <c r="F39" i="2"/>
  <c r="G39" i="2"/>
  <c r="H39" i="2"/>
  <c r="A40" i="2"/>
  <c r="I39" i="11"/>
  <c r="C40" i="2"/>
  <c r="F40" i="2"/>
  <c r="G40" i="2"/>
  <c r="H40" i="2"/>
  <c r="A41" i="2"/>
  <c r="I40" i="11"/>
  <c r="C41" i="2"/>
  <c r="F41" i="2"/>
  <c r="G41" i="2"/>
  <c r="H41" i="2"/>
  <c r="A42" i="2"/>
  <c r="I41" i="11"/>
  <c r="C42" i="2"/>
  <c r="F42" i="2"/>
  <c r="G42" i="2"/>
  <c r="H42" i="2"/>
  <c r="A43" i="2"/>
  <c r="I42" i="11"/>
  <c r="C43" i="2"/>
  <c r="F43" i="2"/>
  <c r="G43" i="2"/>
  <c r="H43" i="2"/>
  <c r="A44" i="2"/>
  <c r="I43" i="11"/>
  <c r="C44" i="2"/>
  <c r="F44" i="2"/>
  <c r="G44" i="2"/>
  <c r="H44" i="2"/>
  <c r="A45" i="2"/>
  <c r="I44" i="11"/>
  <c r="C45" i="2"/>
  <c r="F45" i="2"/>
  <c r="G45" i="2"/>
  <c r="H45" i="2"/>
  <c r="A13" i="2"/>
  <c r="I11" i="11"/>
  <c r="C13" i="2"/>
  <c r="F13" i="2"/>
  <c r="G13" i="2"/>
  <c r="H13" i="2"/>
  <c r="A14" i="2"/>
  <c r="I12" i="11"/>
  <c r="C14" i="2"/>
  <c r="F14" i="2"/>
  <c r="G14" i="2"/>
  <c r="H14" i="2"/>
  <c r="A15" i="2"/>
  <c r="I13" i="11"/>
  <c r="C15" i="2"/>
  <c r="F15" i="2"/>
  <c r="G15" i="2"/>
  <c r="H15" i="2"/>
  <c r="A16" i="2"/>
  <c r="I14" i="11"/>
  <c r="C16" i="2"/>
  <c r="F16" i="2"/>
  <c r="G16" i="2"/>
  <c r="H16" i="2"/>
  <c r="A17" i="2"/>
  <c r="I15" i="11"/>
  <c r="C17" i="2"/>
  <c r="F17" i="2"/>
  <c r="G17" i="2"/>
  <c r="H17" i="2"/>
  <c r="A18" i="2"/>
  <c r="I16" i="11"/>
  <c r="C18" i="2"/>
  <c r="F18" i="2"/>
  <c r="G18" i="2"/>
  <c r="H18" i="2"/>
  <c r="A19" i="2"/>
  <c r="I17" i="11"/>
  <c r="C19" i="2"/>
  <c r="F19" i="2"/>
  <c r="G19" i="2"/>
  <c r="H19" i="2"/>
  <c r="A20" i="2"/>
  <c r="I18" i="11"/>
  <c r="C20" i="2"/>
  <c r="F20" i="2"/>
  <c r="G20" i="2"/>
  <c r="H20" i="2"/>
  <c r="A21" i="2"/>
  <c r="I19" i="11"/>
  <c r="C21" i="2"/>
  <c r="F21" i="2"/>
  <c r="G21" i="2"/>
  <c r="H21" i="2"/>
  <c r="G40" i="11"/>
  <c r="H40" i="11"/>
  <c r="G41" i="11"/>
  <c r="H41" i="11"/>
  <c r="G42" i="11"/>
  <c r="H42" i="11"/>
  <c r="G16" i="11"/>
  <c r="H16" i="11"/>
  <c r="G17" i="11"/>
  <c r="H17" i="11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F12" i="3"/>
  <c r="F13" i="3"/>
  <c r="F14" i="3"/>
  <c r="F15" i="3"/>
  <c r="F16" i="3"/>
  <c r="F17" i="3"/>
  <c r="F18" i="3"/>
  <c r="F19" i="3"/>
  <c r="F20" i="3"/>
  <c r="F21" i="3"/>
  <c r="F22" i="3"/>
  <c r="F23" i="3"/>
  <c r="I12" i="12"/>
  <c r="C12" i="3"/>
  <c r="I13" i="12"/>
  <c r="C13" i="3"/>
  <c r="I14" i="12"/>
  <c r="C14" i="3"/>
  <c r="I15" i="12"/>
  <c r="C15" i="3"/>
  <c r="I16" i="12"/>
  <c r="C16" i="3"/>
  <c r="I17" i="12"/>
  <c r="C17" i="3"/>
  <c r="I18" i="12"/>
  <c r="C18" i="3"/>
  <c r="I19" i="12"/>
  <c r="C19" i="3"/>
  <c r="I20" i="12"/>
  <c r="C20" i="3"/>
  <c r="I21" i="12"/>
  <c r="C21" i="3"/>
  <c r="I22" i="12"/>
  <c r="C22" i="3"/>
  <c r="I23" i="12"/>
  <c r="C23" i="3"/>
  <c r="F36" i="2"/>
  <c r="F26" i="2"/>
  <c r="F27" i="2"/>
  <c r="F28" i="2"/>
  <c r="F29" i="2"/>
  <c r="F30" i="2"/>
  <c r="F31" i="2"/>
  <c r="F32" i="2"/>
  <c r="H49" i="2"/>
  <c r="H58" i="2" s="1"/>
  <c r="H12" i="3"/>
  <c r="H13" i="3"/>
  <c r="H14" i="3"/>
  <c r="H15" i="3"/>
  <c r="H16" i="3"/>
  <c r="H17" i="3"/>
  <c r="H18" i="3"/>
  <c r="H19" i="3"/>
  <c r="H20" i="3"/>
  <c r="H21" i="3"/>
  <c r="H22" i="3"/>
  <c r="H23" i="3"/>
  <c r="H11" i="3"/>
  <c r="H24" i="3"/>
  <c r="H25" i="2"/>
  <c r="H26" i="2"/>
  <c r="H27" i="2"/>
  <c r="H28" i="2"/>
  <c r="H29" i="2"/>
  <c r="H30" i="2"/>
  <c r="H31" i="2"/>
  <c r="H32" i="2"/>
  <c r="H24" i="2"/>
  <c r="H23" i="2"/>
  <c r="H36" i="2"/>
  <c r="H57" i="2" s="1"/>
  <c r="H12" i="2"/>
  <c r="H55" i="2"/>
  <c r="A11" i="3"/>
  <c r="A24" i="2"/>
  <c r="A25" i="2"/>
  <c r="A26" i="2"/>
  <c r="A27" i="2"/>
  <c r="A28" i="2"/>
  <c r="A29" i="2"/>
  <c r="A30" i="2"/>
  <c r="A31" i="2"/>
  <c r="A32" i="2"/>
  <c r="A23" i="2"/>
  <c r="B11" i="6"/>
  <c r="H45" i="13"/>
  <c r="G2" i="3" s="1"/>
  <c r="A36" i="2"/>
  <c r="B12" i="6"/>
  <c r="B13" i="6"/>
  <c r="B14" i="6"/>
  <c r="B16" i="6"/>
  <c r="B17" i="6"/>
  <c r="B18" i="6"/>
  <c r="B19" i="6"/>
  <c r="B20" i="6"/>
  <c r="A12" i="2"/>
  <c r="C23" i="6"/>
  <c r="C24" i="6"/>
  <c r="C25" i="6"/>
  <c r="C26" i="6"/>
  <c r="C27" i="6"/>
  <c r="B15" i="6"/>
  <c r="I24" i="11"/>
  <c r="C26" i="2"/>
  <c r="I25" i="11"/>
  <c r="C27" i="2"/>
  <c r="I26" i="11"/>
  <c r="C28" i="2"/>
  <c r="I27" i="11"/>
  <c r="C29" i="2"/>
  <c r="I28" i="11"/>
  <c r="C30" i="2"/>
  <c r="I29" i="11"/>
  <c r="C31" i="2"/>
  <c r="I30" i="11"/>
  <c r="C32" i="2"/>
  <c r="B57" i="2"/>
  <c r="B55" i="2"/>
  <c r="B58" i="2"/>
  <c r="C29" i="6"/>
  <c r="B56" i="2"/>
  <c r="C28" i="6"/>
  <c r="G10" i="11"/>
  <c r="H10" i="11"/>
  <c r="G22" i="11"/>
  <c r="I22" i="11"/>
  <c r="H22" i="11"/>
  <c r="G35" i="11"/>
  <c r="H35" i="11"/>
  <c r="I35" i="11"/>
  <c r="B24" i="3"/>
  <c r="G51" i="11"/>
  <c r="H51" i="11"/>
  <c r="G52" i="11"/>
  <c r="H52" i="11"/>
  <c r="G53" i="11"/>
  <c r="H53" i="11"/>
  <c r="G23" i="11"/>
  <c r="H23" i="11"/>
  <c r="G24" i="11"/>
  <c r="H24" i="11"/>
  <c r="G25" i="11"/>
  <c r="H25" i="11"/>
  <c r="G26" i="11"/>
  <c r="H26" i="11"/>
  <c r="G27" i="11"/>
  <c r="H27" i="11"/>
  <c r="A12" i="3"/>
  <c r="A13" i="3"/>
  <c r="A15" i="3"/>
  <c r="A16" i="3"/>
  <c r="A17" i="3"/>
  <c r="A18" i="3"/>
  <c r="A19" i="3"/>
  <c r="A20" i="3"/>
  <c r="A21" i="3"/>
  <c r="A22" i="3"/>
  <c r="A23" i="3"/>
  <c r="A14" i="3"/>
  <c r="H54" i="11"/>
  <c r="G54" i="11"/>
  <c r="H50" i="11"/>
  <c r="G50" i="11"/>
  <c r="H15" i="11"/>
  <c r="H18" i="11"/>
  <c r="G15" i="11"/>
  <c r="G18" i="11"/>
  <c r="G1" i="3"/>
  <c r="H1" i="12"/>
  <c r="I1" i="11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12" i="12"/>
  <c r="H12" i="12"/>
  <c r="H11" i="12"/>
  <c r="G11" i="12"/>
  <c r="H44" i="11"/>
  <c r="G44" i="11"/>
  <c r="H43" i="11"/>
  <c r="G43" i="11"/>
  <c r="H39" i="11"/>
  <c r="G39" i="11"/>
  <c r="H38" i="11"/>
  <c r="G38" i="11"/>
  <c r="H37" i="11"/>
  <c r="G37" i="11"/>
  <c r="H36" i="11"/>
  <c r="G36" i="11"/>
  <c r="G28" i="11"/>
  <c r="H28" i="11"/>
  <c r="G29" i="11"/>
  <c r="H29" i="11"/>
  <c r="G30" i="11"/>
  <c r="H30" i="11"/>
  <c r="G12" i="11"/>
  <c r="H12" i="11"/>
  <c r="G13" i="11"/>
  <c r="H13" i="11"/>
  <c r="G14" i="11"/>
  <c r="H14" i="11"/>
  <c r="G19" i="11"/>
  <c r="H19" i="11"/>
  <c r="H11" i="11"/>
  <c r="G11" i="11"/>
  <c r="D2" i="5"/>
  <c r="F2" i="6"/>
  <c r="G1" i="2"/>
  <c r="I23" i="11"/>
  <c r="C25" i="2"/>
  <c r="G36" i="2"/>
  <c r="G57" i="2" s="1"/>
  <c r="C36" i="2"/>
  <c r="C24" i="2"/>
  <c r="F24" i="2"/>
  <c r="I11" i="12"/>
  <c r="F23" i="2"/>
  <c r="I10" i="11"/>
  <c r="F25" i="2"/>
  <c r="C11" i="3"/>
  <c r="C12" i="2"/>
  <c r="G12" i="2"/>
  <c r="G55" i="2"/>
  <c r="F11" i="3"/>
  <c r="F12" i="2"/>
  <c r="I24" i="3"/>
  <c r="K24" i="3"/>
  <c r="F24" i="3"/>
  <c r="D12" i="5"/>
  <c r="H56" i="2"/>
  <c r="E9" i="15"/>
  <c r="E15" i="15"/>
  <c r="E33" i="5"/>
  <c r="F49" i="2"/>
  <c r="G49" i="2"/>
  <c r="G58" i="2"/>
  <c r="L58" i="2" s="1"/>
  <c r="F58" i="2" s="1"/>
  <c r="D10" i="5" s="1"/>
  <c r="J24" i="3"/>
  <c r="I21" i="11"/>
  <c r="C23" i="2"/>
  <c r="L56" i="2"/>
  <c r="F56" i="2"/>
  <c r="D9" i="5"/>
  <c r="D22" i="5"/>
  <c r="L55" i="2"/>
  <c r="F55" i="2"/>
  <c r="D11" i="5"/>
  <c r="D24" i="5" l="1"/>
  <c r="D27" i="5" s="1"/>
  <c r="E30" i="5" s="1"/>
  <c r="E36" i="5" s="1"/>
  <c r="K59" i="2"/>
  <c r="J25" i="3"/>
  <c r="J26" i="3" s="1"/>
  <c r="L59" i="2"/>
  <c r="K25" i="3" s="1"/>
  <c r="L57" i="2"/>
  <c r="F57" i="2" s="1"/>
  <c r="J59" i="2"/>
  <c r="I25" i="3" s="1"/>
  <c r="I26" i="3" s="1"/>
  <c r="K26" i="3" s="1"/>
  <c r="H2" i="12"/>
  <c r="D3" i="5"/>
  <c r="F3" i="6"/>
  <c r="G2" i="2"/>
  <c r="I2" i="11"/>
  <c r="D13" i="5" l="1"/>
  <c r="K27" i="3"/>
</calcChain>
</file>

<file path=xl/comments1.xml><?xml version="1.0" encoding="utf-8"?>
<comments xmlns="http://schemas.openxmlformats.org/spreadsheetml/2006/main">
  <authors>
    <author>SMUL</author>
  </authors>
  <commentList>
    <comment ref="C30" authorId="0" shapeId="0">
      <text>
        <r>
          <rPr>
            <sz val="8"/>
            <color indexed="81"/>
            <rFont val="Tahoma"/>
            <family val="2"/>
          </rPr>
          <t>Ø vorw.fest/mehlig</t>
        </r>
      </text>
    </comment>
  </commentList>
</comments>
</file>

<file path=xl/sharedStrings.xml><?xml version="1.0" encoding="utf-8"?>
<sst xmlns="http://schemas.openxmlformats.org/spreadsheetml/2006/main" count="792" uniqueCount="375">
  <si>
    <t>Gutachten</t>
  </si>
  <si>
    <t>für den Antrag auf Gewährung einer Unterstützung gemäß EU-Krisenhilfe Obst- und Weinbau 2024 für Frostschäden in Sachsen</t>
  </si>
  <si>
    <t>ja</t>
  </si>
  <si>
    <t>nein</t>
  </si>
  <si>
    <t>Die Ertragsausfälle sind auf das Schadensereignis der Frostnacht 22. - 23. April 2024 zurückzuführen.</t>
  </si>
  <si>
    <t>Das begutachtete Unternehmen ist ein landwirtschaftliches Unternehmen der Primärproduktion, das in der Obst- und/oder Weinproduktion tätig ist.</t>
  </si>
  <si>
    <t>Aufgrund des Schadens wurden mindestens 30 % der durchschnittlichen Jahreserzeugung</t>
  </si>
  <si>
    <t xml:space="preserve">zerstört. Die Berechnung ist im Tabellenreiter "Schwellenwert und Schadenshöhe" nachvollziehbar. </t>
  </si>
  <si>
    <t>Bei der Berechnung wurde der gesamte Betrieb betrachtet und nicht nur die betroffenen Produktionszweige.</t>
  </si>
  <si>
    <r>
      <t xml:space="preserve">Die Angaben des Betriebs wurden anhand der Geschäftsbücher </t>
    </r>
    <r>
      <rPr>
        <sz val="11"/>
        <color theme="1"/>
        <rFont val="Arial"/>
        <family val="2"/>
      </rPr>
      <t xml:space="preserve">und geeigneter weiterer Unterlagen </t>
    </r>
  </si>
  <si>
    <t>(z.B. Weinbaukartei, InVeKoS-Antragstellung) nachgewiesen. Die Nachweise sind dem Antrag beigefügt.</t>
  </si>
  <si>
    <t>Der bereinigte Schaden (Schaden abzüglich Minderkosten) beträgt mindestens 7.500 €.</t>
  </si>
  <si>
    <t>Folgende Anlagen sind dem Gutachten beigefügt</t>
  </si>
  <si>
    <t>Flächennachweis</t>
  </si>
  <si>
    <t>Nachweis über Versicherungsleistungen und sonstige Zuwendungen Dritter</t>
  </si>
  <si>
    <t>Qualifikationsnachweis des Gutachters</t>
  </si>
  <si>
    <t>Erklärung über nicht angefallene Minderkosten</t>
  </si>
  <si>
    <t>sonstige Anlagen: _________________________________________________________________________</t>
  </si>
  <si>
    <t>Angaben zum Gutachter</t>
  </si>
  <si>
    <t xml:space="preserve">Name: </t>
  </si>
  <si>
    <t xml:space="preserve">Anschrift: </t>
  </si>
  <si>
    <t xml:space="preserve">berufliche Qualifikation: </t>
  </si>
  <si>
    <t>Sachverständige der einschlägigen Versicherungsunternehmen</t>
  </si>
  <si>
    <t>Sachverständige der IHK aus den Bereichen Landwirtschaft und Betriebswirtschaft</t>
  </si>
  <si>
    <t>Wirtschaftsprüfer</t>
  </si>
  <si>
    <t>Ort:</t>
  </si>
  <si>
    <t>Landwirtschaftliche Buchstellen</t>
  </si>
  <si>
    <t>Steuerberater</t>
  </si>
  <si>
    <t>Datum:</t>
  </si>
  <si>
    <t>Unterschrift:</t>
  </si>
  <si>
    <t>Angaben zum Betrieb</t>
  </si>
  <si>
    <t>Antragsteller:</t>
  </si>
  <si>
    <t>BNR 15</t>
  </si>
  <si>
    <t>Betriebssitz:*</t>
  </si>
  <si>
    <t>Betriebsform:</t>
  </si>
  <si>
    <t>nicht im Klassifizierungssystem
 erfasster Betrieb</t>
  </si>
  <si>
    <t>(EU-Systematik)</t>
  </si>
  <si>
    <t>Hinweise</t>
  </si>
  <si>
    <t>Die Kontrollkästchen auf dem Deckblatt sind mit einem x zu befüllen.</t>
  </si>
  <si>
    <t>Die weiß gekennzeichneten Felder sind Eingabefelder für die Betriebsdaten.</t>
  </si>
  <si>
    <t xml:space="preserve">Die orange gekennzeichneten Felder sind mit Standardwerten (aus den jeweiligen Tabellenblättern </t>
  </si>
  <si>
    <t>"Pauschalen") zu füllen. Die Pauschalen sind ohne Nachkommastellen zu übernehmen.</t>
  </si>
  <si>
    <t>Die blau gekennzeichneten Felder können nicht bearbeitet werden.</t>
  </si>
  <si>
    <t>Die gelb gekennzeichenten Felder werden durch die Bewilligungsbehörde ausgefüllt.</t>
  </si>
  <si>
    <t>Das Gutachten bitte nicht per Mail versenden, da ansonsten das Datum verändert wird.</t>
  </si>
  <si>
    <r>
      <t xml:space="preserve">Bitte </t>
    </r>
    <r>
      <rPr>
        <b/>
        <u/>
        <sz val="10"/>
        <rFont val="Arial"/>
        <family val="2"/>
      </rPr>
      <t>alle</t>
    </r>
    <r>
      <rPr>
        <sz val="10"/>
        <rFont val="Arial"/>
        <family val="2"/>
      </rPr>
      <t xml:space="preserve"> Tabellenblätter beachten, bearbeiten und ausdrucken und auf der ersten Seite</t>
    </r>
  </si>
  <si>
    <t>unterschreiben! Weitere Hinweise finden Sie im Merkblatt.</t>
  </si>
  <si>
    <t>Die durchschnittlichen Erträge sind mit Hilfe der Tabellenblätter Durchschnitt-Marktfruchtbau</t>
  </si>
  <si>
    <t xml:space="preserve">und Durchschnitt Futterbau zu ermitteln. Dies dient im ersten Berechnungsschritt der Ermittlung des </t>
  </si>
  <si>
    <t>gesamtbetrieblichen Schadens, welcher für eine Antragstellung 30 % übersteigen muss.</t>
  </si>
  <si>
    <t>Bei der Berechnung des Betriebsertrags im ersten Schritt (Durchschnitt sowie im Schadensjahr) in den</t>
  </si>
  <si>
    <t>Tabellenblättern "Marktfruchtbau" bzw. "Futterbau" sind für die erzielten Erlöse Pauschalen zu verwenden.</t>
  </si>
  <si>
    <t xml:space="preserve">Diese entnehmen Sie bitte dem Tabellenblatt "Pauschalen Erzeugerpreise" (gerundete Werte </t>
  </si>
  <si>
    <t>ohne Nachkommastellen).</t>
  </si>
  <si>
    <t xml:space="preserve">Die Berechnung der Schadenshöhe wird im zweiten Schritt auf betriebsindividueller Basis durchgeführt. </t>
  </si>
  <si>
    <t xml:space="preserve">Dafür wird als Grundlage zur Bestimmung die durchschnittliche Jahresproduktion der letzten </t>
  </si>
  <si>
    <t>drei Wirtschaftsjahre oder der Dreijahresdurchschnitt auf Grundlage der vorangegangenen</t>
  </si>
  <si>
    <t>5 Wirtschaftsjahre unter Ausschluss des höchsten und des niedrigsten Wertes herangezogen.</t>
  </si>
  <si>
    <t>* Das Unternehmen hat seinen für die steuerliche Veranlagung zuständigen Betriebssitz im Freistaat Sachsen.</t>
  </si>
  <si>
    <t>I. Durchschnittsberechnung Erträge Bodennutzung (Marktfrüchte)</t>
  </si>
  <si>
    <t>Betrieb:</t>
  </si>
  <si>
    <r>
      <t>Bitte durchgängig 3</t>
    </r>
    <r>
      <rPr>
        <b/>
        <sz val="7"/>
        <rFont val="Arial"/>
        <family val="2"/>
      </rPr>
      <t xml:space="preserve"> oder</t>
    </r>
    <r>
      <rPr>
        <sz val="7"/>
        <rFont val="Arial"/>
        <family val="2"/>
      </rPr>
      <t xml:space="preserve"> 5 Jahre verwenden!</t>
    </r>
  </si>
  <si>
    <t>Bei Angabe von 3 Jahren wird das Maximum und das Minimum zwar ebenfalls angezeigt, aber nicht abgezogen</t>
  </si>
  <si>
    <t>Fruchtart</t>
  </si>
  <si>
    <t>Erntemengen in dt/ha</t>
  </si>
  <si>
    <t>Minimum</t>
  </si>
  <si>
    <t>Maximum</t>
  </si>
  <si>
    <t>Durchschnitt</t>
  </si>
  <si>
    <t>Jahr</t>
  </si>
  <si>
    <t>dt/ha</t>
  </si>
  <si>
    <t>(5 Jahre ohne Minimum</t>
  </si>
  <si>
    <t>und Maximum)</t>
  </si>
  <si>
    <t>Ackerbau</t>
  </si>
  <si>
    <t>Obstbau</t>
  </si>
  <si>
    <t>Gartenbau</t>
  </si>
  <si>
    <t>Erntemengen in Einheit/qm</t>
  </si>
  <si>
    <t>Stück/qm</t>
  </si>
  <si>
    <t>Weinbau</t>
  </si>
  <si>
    <t>Erntemengen in Hektoliter/ha</t>
  </si>
  <si>
    <t>hl/ha</t>
  </si>
  <si>
    <t xml:space="preserve">Hinweis: Wurde in der Vergangenheit Futter an Dritte verkauft, dann sind diese Fruchtarten (Mengen) beim Marktfruchtbau </t>
  </si>
  <si>
    <t xml:space="preserve">               zu berücksichtigen.</t>
  </si>
  <si>
    <t>II. Durchschnittsberechnung Erträge Bodennutzung</t>
  </si>
  <si>
    <t xml:space="preserve">        Betrieb:</t>
  </si>
  <si>
    <t>(Futterfrüchte)</t>
  </si>
  <si>
    <t xml:space="preserve">        Datum:</t>
  </si>
  <si>
    <r>
      <t xml:space="preserve">Bitte durchgängig 3 </t>
    </r>
    <r>
      <rPr>
        <b/>
        <sz val="7"/>
        <rFont val="Arial"/>
        <family val="2"/>
      </rPr>
      <t>oder</t>
    </r>
    <r>
      <rPr>
        <sz val="7"/>
        <rFont val="Arial"/>
        <family val="2"/>
      </rPr>
      <t xml:space="preserve"> 5 Jahre verwenden!</t>
    </r>
  </si>
  <si>
    <t>Bei Angabe von 3 Jahren wird das Maximum und das Minimum zwar ebenfalls angezeigt, aber nicht abgezogen.</t>
  </si>
  <si>
    <t>Erntemengen in dt TM/ha</t>
  </si>
  <si>
    <t xml:space="preserve">               (Durchschnitt-Marktfruchtbau) zu berücksichtigen.</t>
  </si>
  <si>
    <t>III. Betriebsertrag Bodennutzung (Marktfrüchte)</t>
  </si>
  <si>
    <t>Bitte als erstes das Tabellenblatt "Durchschnitt-Marktfruchtbau" ausfüllen.</t>
  </si>
  <si>
    <t>ERLÖSAUSFALL-Berechnung</t>
  </si>
  <si>
    <t>BEIHILFE-Berechnung</t>
  </si>
  <si>
    <t>(erster Schritt)</t>
  </si>
  <si>
    <t>(zweiter Schritt)</t>
  </si>
  <si>
    <t>Fläche</t>
  </si>
  <si>
    <t>Erzeuger-</t>
  </si>
  <si>
    <t>Erlös-</t>
  </si>
  <si>
    <t>Betriebserlöse</t>
  </si>
  <si>
    <t>Erlös-Pauschalen in EUR/ha</t>
  </si>
  <si>
    <t>in</t>
  </si>
  <si>
    <t>Schadens-</t>
  </si>
  <si>
    <t>preis</t>
  </si>
  <si>
    <t>ausfall</t>
  </si>
  <si>
    <r>
      <t xml:space="preserve">ha </t>
    </r>
    <r>
      <rPr>
        <vertAlign val="superscript"/>
        <sz val="7"/>
        <rFont val="Arial"/>
        <family val="2"/>
      </rPr>
      <t>1)</t>
    </r>
  </si>
  <si>
    <t xml:space="preserve"> 2)</t>
  </si>
  <si>
    <t>jahr</t>
  </si>
  <si>
    <t>in %</t>
  </si>
  <si>
    <t>jahr in €/ha</t>
  </si>
  <si>
    <t>jahr in €</t>
  </si>
  <si>
    <t>3)</t>
  </si>
  <si>
    <t>Sp. 2x3x5</t>
  </si>
  <si>
    <t>Sp. 2x4x5</t>
  </si>
  <si>
    <t>4)</t>
  </si>
  <si>
    <t xml:space="preserve">         Betriebserlöse</t>
  </si>
  <si>
    <t>Schadensjahr</t>
  </si>
  <si>
    <r>
      <t xml:space="preserve">qm </t>
    </r>
    <r>
      <rPr>
        <vertAlign val="superscript"/>
        <sz val="7"/>
        <rFont val="Arial"/>
        <family val="2"/>
      </rPr>
      <t>1)</t>
    </r>
  </si>
  <si>
    <t>2)</t>
  </si>
  <si>
    <r>
      <t xml:space="preserve">Durchschnitt </t>
    </r>
    <r>
      <rPr>
        <vertAlign val="superscript"/>
        <sz val="7"/>
        <rFont val="Arial"/>
        <family val="2"/>
      </rPr>
      <t>3)</t>
    </r>
  </si>
  <si>
    <t>Erntemengen in hl/ha</t>
  </si>
  <si>
    <r>
      <t>jahr in €/ha</t>
    </r>
    <r>
      <rPr>
        <vertAlign val="superscript"/>
        <sz val="7"/>
        <rFont val="Arial"/>
        <family val="2"/>
      </rPr>
      <t xml:space="preserve"> 4)</t>
    </r>
  </si>
  <si>
    <t>Summe Ackerbau</t>
  </si>
  <si>
    <t>gewogenes Mittel (ohne GB):</t>
  </si>
  <si>
    <t>Summe Obstbau</t>
  </si>
  <si>
    <t>gewogenes Mittel OB:</t>
  </si>
  <si>
    <t>Summe Gartenbau</t>
  </si>
  <si>
    <t>gewogenes Mittel GB:</t>
  </si>
  <si>
    <t>Summe Weinbau</t>
  </si>
  <si>
    <t>gewogenes Mittel WB:</t>
  </si>
  <si>
    <t>1) Daten zur Ernte des aktuellen Jahres</t>
  </si>
  <si>
    <t>2) Durchschnitt der letzten 3 Jahre ohne Schäden oder der letzten 5 Jahre (ohne Berücksichtigung des niedrigsten und des höchsten Ertrages)</t>
  </si>
  <si>
    <t>3) Die einzutragenden pauschalen Erzeugerpreise in EUR/dt für Durchschnitt in Spalte E sind  aus dem Tabellenblatt "Pauschale Erzeugerpreise" (ohne Nachkommastellen) zu entnehmen.</t>
  </si>
  <si>
    <r>
      <t xml:space="preserve">4) Die einzutragenden Erlös-Pauschalen in EUR/ha für das Schadensjahr (2024) in Spalte M sind </t>
    </r>
    <r>
      <rPr>
        <b/>
        <sz val="7"/>
        <rFont val="Arial"/>
        <family val="2"/>
      </rPr>
      <t>entsprechend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des ermittelten Ertragsausfalls</t>
    </r>
    <r>
      <rPr>
        <sz val="7"/>
        <rFont val="Arial"/>
        <family val="2"/>
      </rPr>
      <t xml:space="preserve"> je gewählter Obstart bzw. </t>
    </r>
  </si>
  <si>
    <t>Weinbaukategorie in Spalte F aus dem Tabellenblatt "Pauschalen Beihilfe" zu entnehmen. Ebenfalls ohne Nachkommastellen.</t>
  </si>
  <si>
    <t>Hinweis: Wurden Früchte in 2024 erstmals angebaut, so sind regionale Plandaten zu verwenden. Die Herleitung der Daten ist als Anlage dem Gutachten beizufügen.</t>
  </si>
  <si>
    <t>IV. Betriebsertrag Bodennutzung (Futterbau)</t>
  </si>
  <si>
    <t>Bitte als erstes das Tabellenblatt "Durchschnitt-Futterbau" ausfüllen.</t>
  </si>
  <si>
    <t>Die Grobfuttererzeugungskosten werden als mögliche Erlöse aus der Futterproduktion betrachtet.</t>
  </si>
  <si>
    <t xml:space="preserve">   Bruttoertrag in dt TM/ha</t>
  </si>
  <si>
    <t>Erzeugungs-</t>
  </si>
  <si>
    <t>in ha</t>
  </si>
  <si>
    <t>kosten</t>
  </si>
  <si>
    <t>1)</t>
  </si>
  <si>
    <r>
      <rPr>
        <sz val="7"/>
        <rFont val="Arial"/>
        <family val="2"/>
      </rPr>
      <t>in €/dt TM</t>
    </r>
    <r>
      <rPr>
        <vertAlign val="superscript"/>
        <sz val="7"/>
        <rFont val="Arial"/>
        <family val="2"/>
      </rPr>
      <t xml:space="preserve"> 2)</t>
    </r>
  </si>
  <si>
    <t>Sp 8/7</t>
  </si>
  <si>
    <t>Erlöse  gesamt</t>
  </si>
  <si>
    <t>Schadjahr</t>
  </si>
  <si>
    <t>Differenz</t>
  </si>
  <si>
    <t>Summe</t>
  </si>
  <si>
    <t>gewogenes Mittel:</t>
  </si>
  <si>
    <t>FB</t>
  </si>
  <si>
    <t>aus MFB</t>
  </si>
  <si>
    <r>
      <rPr>
        <vertAlign val="superscript"/>
        <sz val="7"/>
        <rFont val="Arial"/>
        <family val="2"/>
      </rPr>
      <t>1)</t>
    </r>
    <r>
      <rPr>
        <sz val="7"/>
        <rFont val="Arial"/>
        <family val="2"/>
      </rPr>
      <t xml:space="preserve"> nachgewiesene einzelbetriebliche Erträge</t>
    </r>
  </si>
  <si>
    <t>SUMME FB+ MFB</t>
  </si>
  <si>
    <r>
      <rPr>
        <vertAlign val="superscript"/>
        <sz val="7"/>
        <rFont val="Arial"/>
        <family val="2"/>
      </rPr>
      <t>2)</t>
    </r>
    <r>
      <rPr>
        <sz val="7"/>
        <rFont val="Arial"/>
        <family val="2"/>
      </rPr>
      <t xml:space="preserve"> Die einzutragenden Grundfuttererzeugungskosten in EUR/dt TM für Durchschnitt (2021- 2023) in Spalte E sind  aus dem Tabellenblatt </t>
    </r>
  </si>
  <si>
    <t xml:space="preserve">   "Pauschale Erzeugerpreise" zu entnehmen und ohne Nachkommastellen einzutragen. Eigene Preisansätze sind anhand betrieblicher Angaben herzuleiten und zu belegen.</t>
  </si>
  <si>
    <t>V. Berücksichtigung der Kosten, die durch die geringere Ernte nicht angefallen sind</t>
  </si>
  <si>
    <t>Einsparung</t>
  </si>
  <si>
    <t>Kosten</t>
  </si>
  <si>
    <t>ha</t>
  </si>
  <si>
    <r>
      <t>Pauschalbetrag</t>
    </r>
    <r>
      <rPr>
        <b/>
        <vertAlign val="superscript"/>
        <sz val="7"/>
        <color theme="1"/>
        <rFont val="Arial"/>
        <family val="2"/>
      </rPr>
      <t xml:space="preserve"> 1)</t>
    </r>
  </si>
  <si>
    <t>gesamt</t>
  </si>
  <si>
    <t>EUR/ha</t>
  </si>
  <si>
    <t>EUR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</si>
  <si>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Bitte entnehmen Sie die Pauschalbeträge je gewählter Obstart bzw. Weinbaukategorie</t>
    </r>
  </si>
  <si>
    <r>
      <t xml:space="preserve">aus dem Tabellenblatt "Pauschalen Beihilfe" </t>
    </r>
    <r>
      <rPr>
        <b/>
        <sz val="8"/>
        <rFont val="Arial"/>
        <family val="2"/>
      </rPr>
      <t>entsprechend des ermittelten Ertragsausfalls</t>
    </r>
  </si>
  <si>
    <t xml:space="preserve">(Tabellenblatt "Marktfruchtbau" Spalte F). </t>
  </si>
  <si>
    <t xml:space="preserve">Die Minderkosten ergeben sich bspw. aus nicht erfolgten PS-Maßnahmen, </t>
  </si>
  <si>
    <t>Einsparung von Kosten für geringere Ernte und sonstigen Arbeitskosten, die eingespart wurden</t>
  </si>
  <si>
    <t>oder sonstige Aufwendungen, die auf Grund der Frostschäden nicht gegeben sind.</t>
  </si>
  <si>
    <t xml:space="preserve">Keine Angaben zu Einsparungen sind nicht plausibel und daher zu erklären! </t>
  </si>
  <si>
    <t>Diese Erklärung ist als Anlage dem Gutachten beizufügen.</t>
  </si>
  <si>
    <t>VII. Versicherungsleistungen sowie sonstige Zahlungen Dritter</t>
  </si>
  <si>
    <r>
      <rPr>
        <b/>
        <sz val="10"/>
        <color theme="1"/>
        <rFont val="Arial"/>
        <family val="2"/>
      </rPr>
      <t>Versicherungsleistungen</t>
    </r>
    <r>
      <rPr>
        <sz val="10"/>
        <color theme="1"/>
        <rFont val="Arial"/>
        <family val="2"/>
      </rPr>
      <t xml:space="preserve"> für frostbedingte Schäden:</t>
    </r>
  </si>
  <si>
    <r>
      <t>Weinbau</t>
    </r>
    <r>
      <rPr>
        <b/>
        <sz val="8"/>
        <color theme="1"/>
        <rFont val="Arial"/>
        <family val="2"/>
      </rPr>
      <t xml:space="preserve">                                                                                   Angabe der Versicherung</t>
    </r>
  </si>
  <si>
    <t>Betrag der Versicherungs-leistung</t>
  </si>
  <si>
    <t>Ansatz für Primär-produktion</t>
  </si>
  <si>
    <t>Betrag der anzurechnenden Beihilfe</t>
  </si>
  <si>
    <r>
      <t>Obstbau</t>
    </r>
    <r>
      <rPr>
        <b/>
        <sz val="8"/>
        <color theme="1"/>
        <rFont val="Arial"/>
        <family val="2"/>
      </rPr>
      <t xml:space="preserve">                                                                                   Angabe der Versicherung</t>
    </r>
  </si>
  <si>
    <r>
      <rPr>
        <b/>
        <sz val="10"/>
        <color theme="1"/>
        <rFont val="Arial"/>
        <family val="2"/>
      </rPr>
      <t>Sonstige Zahlungen Dritter</t>
    </r>
    <r>
      <rPr>
        <sz val="10"/>
        <color theme="1"/>
        <rFont val="Arial"/>
        <family val="2"/>
      </rPr>
      <t xml:space="preserve"> zur Beseitigung der frostbedingten Schäden:</t>
    </r>
  </si>
  <si>
    <r>
      <t>Weinbau</t>
    </r>
    <r>
      <rPr>
        <b/>
        <sz val="8"/>
        <color theme="1"/>
        <rFont val="Arial"/>
        <family val="2"/>
      </rPr>
      <t xml:space="preserve">                                                                                   Angabe des Zahlungsgebers</t>
    </r>
  </si>
  <si>
    <t>Betrag der Zahlung</t>
  </si>
  <si>
    <r>
      <t>Obstbau</t>
    </r>
    <r>
      <rPr>
        <b/>
        <sz val="8"/>
        <color theme="1"/>
        <rFont val="Arial"/>
        <family val="2"/>
      </rPr>
      <t xml:space="preserve">                                                                                   Angabe des Zahlungsgebers</t>
    </r>
  </si>
  <si>
    <t>VI. Schwellenwert und Schadenshöhe</t>
  </si>
  <si>
    <t>Die Eintrittsschwelle für die Anerkennung als von Frost betroffenes Unternehmen ist erreicht, wenn die durchschnittliche Jahreserzeugung des Unternehmens um mehr als 30% zurückgegangen ist.</t>
  </si>
  <si>
    <t>Im Obstbau wurde ein Rückgang von</t>
  </si>
  <si>
    <t>% ermittelt.</t>
  </si>
  <si>
    <t>Im Weinbau wurde ein Rückgang von</t>
  </si>
  <si>
    <t>Im Marktfruchtbau gesamt wurde ein Rückgang von</t>
  </si>
  <si>
    <t>Im Futterbau wurde ein Rückgang von</t>
  </si>
  <si>
    <r>
      <t>Für den Gesamtbetrieb ergibt sich daraus ein Rückgang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von </t>
    </r>
  </si>
  <si>
    <t>%</t>
  </si>
  <si>
    <t>Wird für den Gesamtbetrieb kein Rückgang der durchschnittlichen Jahreserzeugung von 30% nachgewiesen,    dann kann keine Beihilfe gewährt werden.</t>
  </si>
  <si>
    <t>Durchschnitt der vergangenen Jahre</t>
  </si>
  <si>
    <t>im Schadensjahr</t>
  </si>
  <si>
    <t xml:space="preserve"> I. Erlöse Obstbau</t>
  </si>
  <si>
    <t>II. Erlöse Weinbau</t>
  </si>
  <si>
    <t>(+)</t>
  </si>
  <si>
    <t>Zwischenergebnis</t>
  </si>
  <si>
    <t>(=)</t>
  </si>
  <si>
    <t>Schaden</t>
  </si>
  <si>
    <t>-</t>
  </si>
  <si>
    <t>III. Minderkosten aufgrund der geringeren Erntemengen</t>
  </si>
  <si>
    <t>(-)</t>
  </si>
  <si>
    <r>
      <t>bereinigter Schaden</t>
    </r>
    <r>
      <rPr>
        <b/>
        <vertAlign val="superscript"/>
        <sz val="9"/>
        <rFont val="Arial"/>
        <family val="2"/>
      </rPr>
      <t>2</t>
    </r>
  </si>
  <si>
    <r>
      <t>erhaltene Leistungen Dritter zur Beseitigung des Frostbedingten Schadens</t>
    </r>
    <r>
      <rPr>
        <vertAlign val="superscript"/>
        <sz val="9"/>
        <rFont val="Arial"/>
        <family val="2"/>
      </rPr>
      <t>3</t>
    </r>
  </si>
  <si>
    <t>1) Erreicht der Mindererlös (gesamtbetrieblicher Rückgang) 30 % nicht, erfolgt keine Unterstützung gemäß EU-Krisenhilfe Obst- und Weinbau 2024.</t>
  </si>
  <si>
    <t>2) Ist der bereinigte Schaden geringer als 7.500 EUR, erfolgt keine Unterstützung gemäß EU-Krisenhilfe Obst- und Weinbau 2024.</t>
  </si>
  <si>
    <t>3) Wird für die Überkompensationskontrolle benötigt und NICHT zur Berechnung des Ausgleichssatzes herangezogen.</t>
  </si>
  <si>
    <t xml:space="preserve">Hinweis: Der Unterstützungssatz wird durch die BLE nach Eingang und Prüfung aller Anträge unter Berücksichtigung der zur Verfügung </t>
  </si>
  <si>
    <t xml:space="preserve">               stehenden EU-Mittel festgelegt. </t>
  </si>
  <si>
    <t xml:space="preserve">Anlage Erzeugerpreise </t>
  </si>
  <si>
    <t>Pauschale Ansätze zur Erzeugerpreisen im Marktfrucht-, Futter-, Gemüse-, Obst- und Weinbau</t>
  </si>
  <si>
    <t>Marktfrüchte</t>
  </si>
  <si>
    <t>Erzeugerpreis</t>
  </si>
  <si>
    <t>konventionell</t>
  </si>
  <si>
    <r>
      <rPr>
        <b/>
        <sz val="11"/>
        <color theme="1"/>
        <rFont val="Calibri"/>
        <family val="2"/>
      </rPr>
      <t>Ø</t>
    </r>
    <r>
      <rPr>
        <b/>
        <sz val="11"/>
        <color theme="1"/>
        <rFont val="Arial"/>
        <family val="2"/>
      </rPr>
      <t xml:space="preserve"> 2021-2023</t>
    </r>
  </si>
  <si>
    <t>ökologisch</t>
  </si>
  <si>
    <t xml:space="preserve"> Sachsen</t>
  </si>
  <si>
    <t xml:space="preserve">A-Weizen </t>
  </si>
  <si>
    <t>€/dt</t>
  </si>
  <si>
    <t>QualiWeizen</t>
  </si>
  <si>
    <t>Eliteweizen</t>
  </si>
  <si>
    <t>Futterweizen</t>
  </si>
  <si>
    <t>Brotweizen</t>
  </si>
  <si>
    <t>Futtergerste</t>
  </si>
  <si>
    <t>Brotroggen</t>
  </si>
  <si>
    <t>Winterroggen</t>
  </si>
  <si>
    <t>Dinkel</t>
  </si>
  <si>
    <t>Futterroggen</t>
  </si>
  <si>
    <t>Durum</t>
  </si>
  <si>
    <t>Triticale</t>
  </si>
  <si>
    <t>Qualitätshafer</t>
  </si>
  <si>
    <t>Braugerste</t>
  </si>
  <si>
    <t>Sommerhafer</t>
  </si>
  <si>
    <t>Futterhafer</t>
  </si>
  <si>
    <t>Mais</t>
  </si>
  <si>
    <t>Speisekartoffeln</t>
  </si>
  <si>
    <t>Ackerbohnen</t>
  </si>
  <si>
    <t>Körnermais</t>
  </si>
  <si>
    <t>Futtererbsen</t>
  </si>
  <si>
    <t>Raps</t>
  </si>
  <si>
    <t>Lupinen</t>
  </si>
  <si>
    <t xml:space="preserve">Sonnenblumen </t>
  </si>
  <si>
    <t xml:space="preserve">Öllein </t>
  </si>
  <si>
    <t>So-Blumenkerne</t>
  </si>
  <si>
    <t>Soja</t>
  </si>
  <si>
    <t>Zuckerrüben</t>
  </si>
  <si>
    <t xml:space="preserve">Ackerbohnen </t>
  </si>
  <si>
    <t xml:space="preserve">Körnererbsen </t>
  </si>
  <si>
    <t>Futter-/Substrate</t>
  </si>
  <si>
    <t>Verkauf</t>
  </si>
  <si>
    <t>Maissilage (30 % TS)</t>
  </si>
  <si>
    <t>Grassilage (35% TS)</t>
  </si>
  <si>
    <t xml:space="preserve">Heu </t>
  </si>
  <si>
    <t>Stroh</t>
  </si>
  <si>
    <t>Grobfuttererzeugungskosten</t>
  </si>
  <si>
    <t xml:space="preserve">Maissilage </t>
  </si>
  <si>
    <t>€/dt TM</t>
  </si>
  <si>
    <t>Grassilage vom Grünland</t>
  </si>
  <si>
    <t>Heu vom Grünland</t>
  </si>
  <si>
    <t>Kleegras-Silage</t>
  </si>
  <si>
    <t>Weide</t>
  </si>
  <si>
    <t>Gemüsebau im Freiland</t>
  </si>
  <si>
    <t>integrierte Produktion</t>
  </si>
  <si>
    <r>
      <rPr>
        <b/>
        <sz val="11"/>
        <color theme="1"/>
        <rFont val="Calibri"/>
        <family val="2"/>
      </rPr>
      <t>Ø</t>
    </r>
    <r>
      <rPr>
        <b/>
        <sz val="11"/>
        <color theme="1"/>
        <rFont val="Arial"/>
        <family val="2"/>
      </rPr>
      <t xml:space="preserve"> 2020-2022</t>
    </r>
  </si>
  <si>
    <r>
      <rPr>
        <b/>
        <sz val="11"/>
        <color theme="1"/>
        <rFont val="Calibri"/>
        <family val="2"/>
      </rPr>
      <t>Ø</t>
    </r>
    <r>
      <rPr>
        <b/>
        <sz val="11"/>
        <color theme="1"/>
        <rFont val="Arial"/>
        <family val="2"/>
      </rPr>
      <t xml:space="preserve"> 2021-2023 </t>
    </r>
  </si>
  <si>
    <t>Blumenkohl</t>
  </si>
  <si>
    <t>€/Stück</t>
  </si>
  <si>
    <t>Kopfsalat 12er</t>
  </si>
  <si>
    <t>Brokkoli</t>
  </si>
  <si>
    <t>Blumenkohl 8er-12er</t>
  </si>
  <si>
    <t>Buschbohnen</t>
  </si>
  <si>
    <t>Kohlrabi</t>
  </si>
  <si>
    <t>Chicoree</t>
  </si>
  <si>
    <t>Weißkohl</t>
  </si>
  <si>
    <t>€/kg</t>
  </si>
  <si>
    <t>Chinakohl</t>
  </si>
  <si>
    <t>Rotkohl</t>
  </si>
  <si>
    <t>Einlegegurken</t>
  </si>
  <si>
    <t>Wirsing 6er-8er</t>
  </si>
  <si>
    <t>Eissalat</t>
  </si>
  <si>
    <t>Porree</t>
  </si>
  <si>
    <t>Feldsalat</t>
  </si>
  <si>
    <t>Zwiebeln</t>
  </si>
  <si>
    <t>Fenchel</t>
  </si>
  <si>
    <t>Waschmöhren</t>
  </si>
  <si>
    <t>Grünkohl</t>
  </si>
  <si>
    <t xml:space="preserve">Kohlrüben </t>
  </si>
  <si>
    <t>Kopfsalat</t>
  </si>
  <si>
    <t>Kürbis</t>
  </si>
  <si>
    <t>Lollo Rossa</t>
  </si>
  <si>
    <t>Lollo Bionda</t>
  </si>
  <si>
    <t>Minisalat</t>
  </si>
  <si>
    <t>Mixsalate</t>
  </si>
  <si>
    <t>Möhren- Bund</t>
  </si>
  <si>
    <t>€/Bund</t>
  </si>
  <si>
    <t>Möhren-Wasch</t>
  </si>
  <si>
    <t>Radies</t>
  </si>
  <si>
    <t>Rettich, mit Laub</t>
  </si>
  <si>
    <t>Rhabarber</t>
  </si>
  <si>
    <t>Rosenkohl</t>
  </si>
  <si>
    <t>Rucola</t>
  </si>
  <si>
    <t>Salat- u. Schälgurken</t>
  </si>
  <si>
    <t>Sellerie ohne</t>
  </si>
  <si>
    <t>Spargel; Bleich</t>
  </si>
  <si>
    <t>Spinat,</t>
  </si>
  <si>
    <t>Spitzkohl</t>
  </si>
  <si>
    <t>Stangenbohnen</t>
  </si>
  <si>
    <t>Wirsing</t>
  </si>
  <si>
    <t>Zucchini</t>
  </si>
  <si>
    <t>Zwiebeln,- Bund</t>
  </si>
  <si>
    <t xml:space="preserve">Apfel </t>
  </si>
  <si>
    <t>Birne</t>
  </si>
  <si>
    <t>Pflaume</t>
  </si>
  <si>
    <t>Strauchbeeren Verarbeitung**</t>
  </si>
  <si>
    <t>Süßkirsche</t>
  </si>
  <si>
    <t>Erdbeeren</t>
  </si>
  <si>
    <t>Sauerkirsche</t>
  </si>
  <si>
    <t>Strauchbeeren*</t>
  </si>
  <si>
    <t>*</t>
  </si>
  <si>
    <t xml:space="preserve">Strauchbeeren Hand - IP und Öko Durchschnitt aus Johannisbeeren, Heidelbeeren und Himbeeren im Freiland </t>
  </si>
  <si>
    <t>**</t>
  </si>
  <si>
    <t>Strauchbeeren maschinelle Ernte</t>
  </si>
  <si>
    <t>Apfel Direktvermarktung</t>
  </si>
  <si>
    <t>Qualitätswein/ VDP Gutswein/Ortswein</t>
  </si>
  <si>
    <t>€/hl</t>
  </si>
  <si>
    <t>Prädikatswein/ VDP "Erste Lage"</t>
  </si>
  <si>
    <t>Steillagen, Einzellagen, VDP "Große Lage"</t>
  </si>
  <si>
    <t>Anlage Pauschalen Beihilfen</t>
  </si>
  <si>
    <t xml:space="preserve">Pauschalen für Erträge, Erzeugerpreise, verbleibende Erlöse und Minderkosten nach Obstarten </t>
  </si>
  <si>
    <t>INTEGRIERTE PRODUKTION (IP)</t>
  </si>
  <si>
    <t>DIREKTVERMARKTUNG</t>
  </si>
  <si>
    <t>OBSTBAU</t>
  </si>
  <si>
    <t>Strauch-beeren*</t>
  </si>
  <si>
    <r>
      <t>Referenzertrag (</t>
    </r>
    <r>
      <rPr>
        <b/>
        <sz val="11"/>
        <color theme="1"/>
        <rFont val="Calibri"/>
        <family val="2"/>
      </rPr>
      <t>Ø</t>
    </r>
    <r>
      <rPr>
        <b/>
        <sz val="11"/>
        <color theme="1"/>
        <rFont val="Arial"/>
        <family val="2"/>
      </rPr>
      <t xml:space="preserve"> 2021-2023 in Sachsen)</t>
    </r>
  </si>
  <si>
    <r>
      <t>Erzeugerpreis (</t>
    </r>
    <r>
      <rPr>
        <b/>
        <sz val="11"/>
        <color theme="1"/>
        <rFont val="Calibri"/>
        <family val="2"/>
      </rPr>
      <t>Ø</t>
    </r>
    <r>
      <rPr>
        <b/>
        <sz val="11"/>
        <color theme="1"/>
        <rFont val="Arial"/>
        <family val="2"/>
      </rPr>
      <t xml:space="preserve"> 2021-2023 in Sachsen)</t>
    </r>
  </si>
  <si>
    <t>verbleibende Erlöse im Schadjahr</t>
  </si>
  <si>
    <t>Erlösausfall in %</t>
  </si>
  <si>
    <t>16 bis 25%</t>
  </si>
  <si>
    <t>€/ha</t>
  </si>
  <si>
    <t>26 bis 35%</t>
  </si>
  <si>
    <t>36 bis 45%</t>
  </si>
  <si>
    <t>46 bis 55%</t>
  </si>
  <si>
    <t>56 bis 65%</t>
  </si>
  <si>
    <t>66 bis 75%</t>
  </si>
  <si>
    <t>76 bis 85%</t>
  </si>
  <si>
    <t>86 bis 95%</t>
  </si>
  <si>
    <t>96 bis 100%</t>
  </si>
  <si>
    <t>Minderkosten im Schadjahr</t>
  </si>
  <si>
    <t>ÖKOLOGISCHE PRODUKTION</t>
  </si>
  <si>
    <t>Pauschalen für Erträge, Erzeugerpreise, verbleibende Erlöse und Minderkosten nach Weinqualitäten</t>
  </si>
  <si>
    <t>WEINBAU</t>
  </si>
  <si>
    <t xml:space="preserve">Pauschalkostenansätze für die Beseitigung unmittelbarer Schäden, welche in Eigenleistung erbracht wurden: </t>
  </si>
  <si>
    <t>Nachpflanzung im Weinbau***</t>
  </si>
  <si>
    <t>€/Rebe</t>
  </si>
  <si>
    <t>Rodung im Weinbau</t>
  </si>
  <si>
    <t>*** Hochstammrebe inklusive Pflanzung und Pflanzerde</t>
  </si>
  <si>
    <t xml:space="preserve">Pauschalansätze zur Anrechnung der Primärproduktion für Versicherungsleistungen: </t>
  </si>
  <si>
    <r>
      <rPr>
        <b/>
        <sz val="11"/>
        <color theme="1"/>
        <rFont val="Arial"/>
        <family val="2"/>
      </rPr>
      <t xml:space="preserve">Weinbau </t>
    </r>
    <r>
      <rPr>
        <sz val="11"/>
        <color theme="1"/>
        <rFont val="Arial"/>
        <family val="2"/>
      </rPr>
      <t>(Anteil der Primärproduktion ohne Kellerwirtschaft)</t>
    </r>
  </si>
  <si>
    <r>
      <rPr>
        <b/>
        <sz val="11"/>
        <color theme="1"/>
        <rFont val="Arial"/>
        <family val="2"/>
      </rPr>
      <t>Obstbau</t>
    </r>
    <r>
      <rPr>
        <sz val="11"/>
        <color theme="1"/>
        <rFont val="Arial"/>
        <family val="2"/>
      </rPr>
      <t xml:space="preserve"> (Anteil der Primärproduktion bis zur 1. Verarbeitungsstufe)</t>
    </r>
  </si>
  <si>
    <t>Spezialisierter Ackerbaubetrieb</t>
  </si>
  <si>
    <t>Liste ist auf Seite Deckblatt Gutachten</t>
  </si>
  <si>
    <t>O7/ O8</t>
  </si>
  <si>
    <t>Spezialisierter Gartenbaubetrieb</t>
  </si>
  <si>
    <t>Spezialisierter Dauerkulturbetrieb</t>
  </si>
  <si>
    <t>Spezialisierter Futterbaubetrieb - Rinder</t>
  </si>
  <si>
    <t>Spezialisierter Futterbaubetrieb - Schafe, Ziegen, anderes</t>
  </si>
  <si>
    <t>Spezialisierter Veredlungsbetrieb - Schwein</t>
  </si>
  <si>
    <t>Spezialisierter Veredlungsbetrieb - Geflügel</t>
  </si>
  <si>
    <t>Pflanzenbauverbundbetrieb</t>
  </si>
  <si>
    <t>Viehhaltungsverbundbetrieb - Futterbau</t>
  </si>
  <si>
    <t>Viehhaltungsverbundbetrieb - Veredlung</t>
  </si>
  <si>
    <t>Pflanzenbau — Viehhaltungsbetriebe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</si>
</sst>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dd/mm/yy;@"/>
    <numFmt numFmtId="166" formatCode="#,##0.00\ &quot;€&quot;"/>
    <numFmt numFmtId="167" formatCode="0.0"/>
    <numFmt numFmtId="168" formatCode="0.0%"/>
    <numFmt numFmtId="169" formatCode="0.0000"/>
    <numFmt numFmtId="170" formatCode="_-* #,##0_-;\-* #,##0_-;_-* &quot;-&quot;??_-;_-@_-"/>
  </numFmts>
  <fonts count="59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i/>
      <u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7"/>
      <name val="Arial"/>
      <family val="2"/>
    </font>
    <font>
      <b/>
      <i/>
      <u/>
      <sz val="8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b/>
      <sz val="16"/>
      <color theme="6" tint="-0.499984740745262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5" tint="-0.249977111117893"/>
      <name val="Arial"/>
      <family val="2"/>
    </font>
    <font>
      <b/>
      <sz val="11"/>
      <color theme="9" tint="-0.499984740745262"/>
      <name val="Arial"/>
      <family val="2"/>
    </font>
    <font>
      <b/>
      <sz val="11"/>
      <color theme="1"/>
      <name val="Calibri"/>
      <family val="2"/>
    </font>
    <font>
      <b/>
      <sz val="11"/>
      <color theme="5" tint="0.39997558519241921"/>
      <name val="Arial"/>
      <family val="2"/>
    </font>
    <font>
      <b/>
      <sz val="11"/>
      <color theme="6" tint="-0.249977111117893"/>
      <name val="Arial"/>
      <family val="2"/>
    </font>
    <font>
      <b/>
      <sz val="11"/>
      <color theme="9" tint="0.39997558519241921"/>
      <name val="Arial"/>
      <family val="2"/>
    </font>
    <font>
      <u/>
      <sz val="11"/>
      <color theme="10"/>
      <name val="Calibri"/>
      <family val="2"/>
      <scheme val="minor"/>
    </font>
    <font>
      <sz val="7"/>
      <color rgb="FFFF0000"/>
      <name val="Arial"/>
      <family val="2"/>
    </font>
    <font>
      <sz val="7"/>
      <color theme="8" tint="-0.249977111117893"/>
      <name val="Arial"/>
      <family val="2"/>
    </font>
    <font>
      <vertAlign val="superscript"/>
      <sz val="7"/>
      <name val="Arial"/>
      <family val="2"/>
    </font>
    <font>
      <sz val="8"/>
      <color indexed="81"/>
      <name val="Tahoma"/>
      <family val="2"/>
    </font>
    <font>
      <b/>
      <sz val="11"/>
      <color theme="3" tint="0.39997558519241921"/>
      <name val="Arial"/>
      <family val="2"/>
    </font>
    <font>
      <sz val="11"/>
      <color rgb="FFC00000"/>
      <name val="Calibri"/>
      <family val="2"/>
      <scheme val="minor"/>
    </font>
    <font>
      <vertAlign val="superscript"/>
      <sz val="8"/>
      <name val="Arial"/>
      <family val="2"/>
    </font>
    <font>
      <sz val="7"/>
      <color rgb="FFC00000"/>
      <name val="Arial"/>
      <family val="2"/>
    </font>
    <font>
      <b/>
      <sz val="7"/>
      <color rgb="FFC00000"/>
      <name val="Arial"/>
      <family val="2"/>
    </font>
    <font>
      <b/>
      <vertAlign val="superscript"/>
      <sz val="7"/>
      <color theme="1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color rgb="FF000000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Gray"/>
    </fill>
    <fill>
      <patternFill patternType="lightGray"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theme="6" tint="-0.499984740745262"/>
      </left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7" fillId="15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713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4" fontId="12" fillId="0" borderId="18" xfId="0" applyNumberFormat="1" applyFont="1" applyBorder="1" applyProtection="1">
      <protection locked="0"/>
    </xf>
    <xf numFmtId="4" fontId="12" fillId="0" borderId="19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21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4" fontId="12" fillId="0" borderId="28" xfId="0" applyNumberFormat="1" applyFont="1" applyBorder="1" applyProtection="1">
      <protection locked="0"/>
    </xf>
    <xf numFmtId="0" fontId="11" fillId="0" borderId="33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24" xfId="0" applyFont="1" applyBorder="1" applyProtection="1">
      <protection locked="0"/>
    </xf>
    <xf numFmtId="0" fontId="8" fillId="0" borderId="21" xfId="0" applyFont="1" applyBorder="1" applyProtection="1">
      <protection locked="0"/>
    </xf>
    <xf numFmtId="4" fontId="11" fillId="0" borderId="18" xfId="0" applyNumberFormat="1" applyFont="1" applyBorder="1" applyProtection="1">
      <protection locked="0"/>
    </xf>
    <xf numFmtId="4" fontId="11" fillId="0" borderId="22" xfId="0" applyNumberFormat="1" applyFont="1" applyBorder="1" applyProtection="1">
      <protection locked="0"/>
    </xf>
    <xf numFmtId="4" fontId="11" fillId="3" borderId="25" xfId="0" applyNumberFormat="1" applyFont="1" applyFill="1" applyBorder="1" applyProtection="1">
      <protection locked="0"/>
    </xf>
    <xf numFmtId="4" fontId="11" fillId="0" borderId="28" xfId="0" applyNumberFormat="1" applyFont="1" applyBorder="1" applyProtection="1">
      <protection locked="0"/>
    </xf>
    <xf numFmtId="2" fontId="11" fillId="3" borderId="26" xfId="0" applyNumberFormat="1" applyFont="1" applyFill="1" applyBorder="1" applyProtection="1">
      <protection locked="0"/>
    </xf>
    <xf numFmtId="2" fontId="11" fillId="3" borderId="25" xfId="0" applyNumberFormat="1" applyFont="1" applyFill="1" applyBorder="1" applyProtection="1">
      <protection locked="0"/>
    </xf>
    <xf numFmtId="4" fontId="11" fillId="0" borderId="35" xfId="0" applyNumberFormat="1" applyFont="1" applyBorder="1" applyProtection="1">
      <protection locked="0"/>
    </xf>
    <xf numFmtId="4" fontId="12" fillId="0" borderId="37" xfId="0" applyNumberFormat="1" applyFont="1" applyBorder="1" applyProtection="1">
      <protection locked="0"/>
    </xf>
    <xf numFmtId="4" fontId="12" fillId="0" borderId="23" xfId="0" applyNumberFormat="1" applyFont="1" applyBorder="1" applyProtection="1">
      <protection locked="0"/>
    </xf>
    <xf numFmtId="4" fontId="12" fillId="0" borderId="43" xfId="0" applyNumberFormat="1" applyFont="1" applyBorder="1" applyProtection="1">
      <protection locked="0"/>
    </xf>
    <xf numFmtId="4" fontId="12" fillId="0" borderId="22" xfId="0" applyNumberFormat="1" applyFont="1" applyBorder="1" applyProtection="1">
      <protection locked="0"/>
    </xf>
    <xf numFmtId="4" fontId="12" fillId="0" borderId="29" xfId="0" applyNumberFormat="1" applyFont="1" applyBorder="1" applyProtection="1">
      <protection locked="0"/>
    </xf>
    <xf numFmtId="4" fontId="12" fillId="0" borderId="40" xfId="0" applyNumberFormat="1" applyFont="1" applyBorder="1" applyProtection="1">
      <protection locked="0"/>
    </xf>
    <xf numFmtId="4" fontId="12" fillId="0" borderId="34" xfId="0" applyNumberFormat="1" applyFont="1" applyBorder="1" applyProtection="1">
      <protection locked="0"/>
    </xf>
    <xf numFmtId="4" fontId="12" fillId="0" borderId="1" xfId="0" applyNumberFormat="1" applyFont="1" applyBorder="1" applyProtection="1">
      <protection locked="0"/>
    </xf>
    <xf numFmtId="4" fontId="12" fillId="0" borderId="36" xfId="0" applyNumberFormat="1" applyFont="1" applyBorder="1" applyProtection="1">
      <protection locked="0"/>
    </xf>
    <xf numFmtId="4" fontId="12" fillId="0" borderId="47" xfId="0" applyNumberFormat="1" applyFont="1" applyBorder="1" applyProtection="1">
      <protection locked="0"/>
    </xf>
    <xf numFmtId="4" fontId="12" fillId="0" borderId="39" xfId="0" applyNumberFormat="1" applyFont="1" applyBorder="1" applyProtection="1">
      <protection locked="0"/>
    </xf>
    <xf numFmtId="4" fontId="12" fillId="0" borderId="50" xfId="0" applyNumberFormat="1" applyFont="1" applyBorder="1" applyProtection="1">
      <protection locked="0"/>
    </xf>
    <xf numFmtId="4" fontId="12" fillId="0" borderId="44" xfId="0" applyNumberFormat="1" applyFont="1" applyBorder="1" applyProtection="1">
      <protection locked="0"/>
    </xf>
    <xf numFmtId="4" fontId="12" fillId="0" borderId="52" xfId="0" applyNumberFormat="1" applyFont="1" applyBorder="1" applyProtection="1">
      <protection locked="0"/>
    </xf>
    <xf numFmtId="4" fontId="12" fillId="0" borderId="51" xfId="0" applyNumberFormat="1" applyFont="1" applyBorder="1" applyProtection="1">
      <protection locked="0"/>
    </xf>
    <xf numFmtId="2" fontId="8" fillId="0" borderId="0" xfId="0" applyNumberFormat="1" applyFont="1" applyProtection="1">
      <protection locked="0"/>
    </xf>
    <xf numFmtId="1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3" fillId="0" borderId="0" xfId="0" applyFont="1" applyProtection="1">
      <protection locked="0"/>
    </xf>
    <xf numFmtId="14" fontId="8" fillId="0" borderId="0" xfId="0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Protection="1">
      <protection locked="0"/>
    </xf>
    <xf numFmtId="167" fontId="11" fillId="3" borderId="25" xfId="0" applyNumberFormat="1" applyFont="1" applyFill="1" applyBorder="1" applyAlignment="1" applyProtection="1">
      <alignment horizontal="center"/>
      <protection locked="0"/>
    </xf>
    <xf numFmtId="2" fontId="11" fillId="4" borderId="41" xfId="0" applyNumberFormat="1" applyFont="1" applyFill="1" applyBorder="1" applyProtection="1">
      <protection locked="0"/>
    </xf>
    <xf numFmtId="4" fontId="11" fillId="0" borderId="0" xfId="0" applyNumberFormat="1" applyFont="1" applyProtection="1">
      <protection locked="0"/>
    </xf>
    <xf numFmtId="3" fontId="12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5" fillId="0" borderId="48" xfId="0" applyFont="1" applyBorder="1" applyProtection="1">
      <protection locked="0"/>
    </xf>
    <xf numFmtId="166" fontId="5" fillId="0" borderId="25" xfId="0" applyNumberFormat="1" applyFont="1" applyBorder="1" applyProtection="1">
      <protection locked="0"/>
    </xf>
    <xf numFmtId="0" fontId="5" fillId="0" borderId="38" xfId="0" applyFont="1" applyBorder="1" applyProtection="1">
      <protection locked="0"/>
    </xf>
    <xf numFmtId="166" fontId="5" fillId="0" borderId="18" xfId="0" applyNumberFormat="1" applyFont="1" applyBorder="1" applyProtection="1">
      <protection locked="0"/>
    </xf>
    <xf numFmtId="0" fontId="5" fillId="0" borderId="49" xfId="0" applyFont="1" applyBorder="1" applyProtection="1">
      <protection locked="0"/>
    </xf>
    <xf numFmtId="166" fontId="5" fillId="0" borderId="22" xfId="0" applyNumberFormat="1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" fontId="8" fillId="0" borderId="0" xfId="0" applyNumberFormat="1" applyFont="1" applyAlignment="1" applyProtection="1">
      <alignment horizontal="left"/>
      <protection locked="0"/>
    </xf>
    <xf numFmtId="4" fontId="11" fillId="0" borderId="25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10" borderId="60" xfId="0" applyFill="1" applyBorder="1"/>
    <xf numFmtId="0" fontId="21" fillId="10" borderId="0" xfId="0" applyFont="1" applyFill="1" applyAlignment="1">
      <alignment vertical="center"/>
    </xf>
    <xf numFmtId="0" fontId="15" fillId="10" borderId="0" xfId="0" applyFont="1" applyFill="1"/>
    <xf numFmtId="0" fontId="4" fillId="10" borderId="0" xfId="0" applyFont="1" applyFill="1"/>
    <xf numFmtId="0" fontId="4" fillId="10" borderId="0" xfId="0" applyFont="1" applyFill="1" applyProtection="1">
      <protection locked="0"/>
    </xf>
    <xf numFmtId="14" fontId="5" fillId="10" borderId="1" xfId="0" applyNumberFormat="1" applyFont="1" applyFill="1" applyBorder="1" applyAlignment="1" applyProtection="1">
      <alignment horizontal="left"/>
      <protection locked="0"/>
    </xf>
    <xf numFmtId="0" fontId="5" fillId="10" borderId="1" xfId="0" applyFont="1" applyFill="1" applyBorder="1" applyProtection="1">
      <protection locked="0"/>
    </xf>
    <xf numFmtId="0" fontId="5" fillId="10" borderId="0" xfId="0" applyFont="1" applyFill="1" applyAlignment="1" applyProtection="1">
      <alignment horizontal="left"/>
      <protection locked="0"/>
    </xf>
    <xf numFmtId="0" fontId="5" fillId="10" borderId="0" xfId="0" applyFont="1" applyFill="1" applyProtection="1">
      <protection locked="0"/>
    </xf>
    <xf numFmtId="14" fontId="5" fillId="10" borderId="1" xfId="0" applyNumberFormat="1" applyFont="1" applyFill="1" applyBorder="1" applyAlignment="1" applyProtection="1">
      <alignment horizontal="center"/>
      <protection locked="0"/>
    </xf>
    <xf numFmtId="0" fontId="0" fillId="10" borderId="58" xfId="0" applyFill="1" applyBorder="1" applyAlignment="1">
      <alignment horizontal="center"/>
    </xf>
    <xf numFmtId="0" fontId="0" fillId="10" borderId="58" xfId="0" applyFill="1" applyBorder="1"/>
    <xf numFmtId="0" fontId="0" fillId="10" borderId="62" xfId="0" applyFill="1" applyBorder="1"/>
    <xf numFmtId="0" fontId="0" fillId="10" borderId="57" xfId="0" applyFill="1" applyBorder="1" applyAlignment="1">
      <alignment horizontal="center"/>
    </xf>
    <xf numFmtId="0" fontId="0" fillId="10" borderId="61" xfId="0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4" fillId="10" borderId="57" xfId="0" applyFont="1" applyFill="1" applyBorder="1" applyAlignment="1">
      <alignment horizontal="center"/>
    </xf>
    <xf numFmtId="0" fontId="11" fillId="2" borderId="13" xfId="0" applyFont="1" applyFill="1" applyBorder="1" applyAlignment="1" applyProtection="1">
      <alignment horizontal="center"/>
      <protection hidden="1"/>
    </xf>
    <xf numFmtId="166" fontId="2" fillId="2" borderId="14" xfId="0" applyNumberFormat="1" applyFont="1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0" xfId="0" applyFont="1"/>
    <xf numFmtId="0" fontId="5" fillId="0" borderId="0" xfId="0" applyFont="1"/>
    <xf numFmtId="0" fontId="16" fillId="0" borderId="57" xfId="0" applyFont="1" applyBorder="1" applyAlignment="1">
      <alignment horizontal="center"/>
    </xf>
    <xf numFmtId="0" fontId="5" fillId="0" borderId="57" xfId="0" applyFont="1" applyBorder="1"/>
    <xf numFmtId="0" fontId="5" fillId="0" borderId="60" xfId="0" applyFont="1" applyBorder="1"/>
    <xf numFmtId="4" fontId="2" fillId="0" borderId="0" xfId="0" applyNumberFormat="1" applyFont="1"/>
    <xf numFmtId="0" fontId="5" fillId="0" borderId="63" xfId="0" applyFont="1" applyBorder="1"/>
    <xf numFmtId="0" fontId="5" fillId="0" borderId="64" xfId="0" applyFont="1" applyBorder="1"/>
    <xf numFmtId="0" fontId="5" fillId="0" borderId="59" xfId="0" applyFont="1" applyBorder="1"/>
    <xf numFmtId="0" fontId="1" fillId="0" borderId="0" xfId="0" applyFont="1"/>
    <xf numFmtId="0" fontId="5" fillId="8" borderId="63" xfId="0" applyFont="1" applyFill="1" applyBorder="1" applyAlignment="1">
      <alignment horizontal="center"/>
    </xf>
    <xf numFmtId="0" fontId="5" fillId="8" borderId="64" xfId="0" applyFont="1" applyFill="1" applyBorder="1" applyAlignment="1">
      <alignment horizontal="center"/>
    </xf>
    <xf numFmtId="0" fontId="5" fillId="8" borderId="64" xfId="0" applyFont="1" applyFill="1" applyBorder="1"/>
    <xf numFmtId="0" fontId="5" fillId="8" borderId="59" xfId="0" applyFont="1" applyFill="1" applyBorder="1"/>
    <xf numFmtId="0" fontId="5" fillId="8" borderId="57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22" fillId="8" borderId="0" xfId="0" applyFont="1" applyFill="1"/>
    <xf numFmtId="0" fontId="0" fillId="8" borderId="0" xfId="0" applyFill="1"/>
    <xf numFmtId="0" fontId="5" fillId="8" borderId="0" xfId="0" applyFont="1" applyFill="1"/>
    <xf numFmtId="0" fontId="5" fillId="8" borderId="60" xfId="0" applyFont="1" applyFill="1" applyBorder="1"/>
    <xf numFmtId="0" fontId="5" fillId="8" borderId="61" xfId="0" applyFont="1" applyFill="1" applyBorder="1" applyAlignment="1">
      <alignment horizontal="center"/>
    </xf>
    <xf numFmtId="0" fontId="5" fillId="8" borderId="58" xfId="0" applyFont="1" applyFill="1" applyBorder="1" applyAlignment="1">
      <alignment horizontal="center"/>
    </xf>
    <xf numFmtId="0" fontId="0" fillId="8" borderId="58" xfId="0" applyFill="1" applyBorder="1"/>
    <xf numFmtId="0" fontId="5" fillId="8" borderId="58" xfId="0" applyFont="1" applyFill="1" applyBorder="1"/>
    <xf numFmtId="0" fontId="5" fillId="8" borderId="62" xfId="0" applyFont="1" applyFill="1" applyBorder="1"/>
    <xf numFmtId="2" fontId="8" fillId="0" borderId="0" xfId="0" applyNumberFormat="1" applyFont="1"/>
    <xf numFmtId="1" fontId="8" fillId="0" borderId="0" xfId="0" applyNumberFormat="1" applyFont="1"/>
    <xf numFmtId="1" fontId="9" fillId="0" borderId="0" xfId="0" applyNumberFormat="1" applyFont="1"/>
    <xf numFmtId="1" fontId="11" fillId="2" borderId="0" xfId="0" applyNumberFormat="1" applyFont="1" applyFill="1" applyAlignment="1">
      <alignment horizontal="left"/>
    </xf>
    <xf numFmtId="0" fontId="8" fillId="0" borderId="0" xfId="0" applyFont="1"/>
    <xf numFmtId="165" fontId="11" fillId="2" borderId="0" xfId="0" applyNumberFormat="1" applyFont="1" applyFill="1" applyAlignment="1">
      <alignment horizontal="left"/>
    </xf>
    <xf numFmtId="0" fontId="8" fillId="0" borderId="10" xfId="0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13" xfId="0" applyFont="1" applyBorder="1"/>
    <xf numFmtId="1" fontId="8" fillId="0" borderId="15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17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7" fontId="11" fillId="3" borderId="33" xfId="0" applyNumberFormat="1" applyFont="1" applyFill="1" applyBorder="1" applyAlignment="1">
      <alignment horizontal="center"/>
    </xf>
    <xf numFmtId="4" fontId="11" fillId="3" borderId="54" xfId="0" applyNumberFormat="1" applyFont="1" applyFill="1" applyBorder="1"/>
    <xf numFmtId="0" fontId="8" fillId="0" borderId="1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24" xfId="0" applyFont="1" applyBorder="1"/>
    <xf numFmtId="2" fontId="12" fillId="3" borderId="26" xfId="0" applyNumberFormat="1" applyFont="1" applyFill="1" applyBorder="1"/>
    <xf numFmtId="2" fontId="12" fillId="3" borderId="35" xfId="0" applyNumberFormat="1" applyFont="1" applyFill="1" applyBorder="1"/>
    <xf numFmtId="2" fontId="12" fillId="3" borderId="25" xfId="0" applyNumberFormat="1" applyFont="1" applyFill="1" applyBorder="1"/>
    <xf numFmtId="2" fontId="8" fillId="0" borderId="32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left"/>
    </xf>
    <xf numFmtId="2" fontId="8" fillId="2" borderId="0" xfId="0" applyNumberFormat="1" applyFont="1" applyFill="1" applyAlignment="1">
      <alignment horizontal="left"/>
    </xf>
    <xf numFmtId="3" fontId="8" fillId="2" borderId="0" xfId="0" applyNumberFormat="1" applyFont="1" applyFill="1" applyAlignment="1">
      <alignment horizontal="left"/>
    </xf>
    <xf numFmtId="14" fontId="11" fillId="2" borderId="0" xfId="0" applyNumberFormat="1" applyFont="1" applyFill="1" applyAlignment="1">
      <alignment horizontal="left"/>
    </xf>
    <xf numFmtId="3" fontId="9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left"/>
    </xf>
    <xf numFmtId="2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/>
    <xf numFmtId="1" fontId="8" fillId="0" borderId="0" xfId="0" applyNumberFormat="1" applyFont="1" applyAlignment="1">
      <alignment horizontal="center"/>
    </xf>
    <xf numFmtId="167" fontId="11" fillId="2" borderId="18" xfId="0" applyNumberFormat="1" applyFont="1" applyFill="1" applyBorder="1" applyAlignment="1" applyProtection="1">
      <alignment horizontal="center"/>
      <protection hidden="1"/>
    </xf>
    <xf numFmtId="167" fontId="11" fillId="2" borderId="10" xfId="0" applyNumberFormat="1" applyFont="1" applyFill="1" applyBorder="1" applyAlignment="1" applyProtection="1">
      <alignment horizontal="center"/>
      <protection hidden="1"/>
    </xf>
    <xf numFmtId="4" fontId="11" fillId="2" borderId="53" xfId="0" applyNumberFormat="1" applyFont="1" applyFill="1" applyBorder="1" applyProtection="1">
      <protection hidden="1"/>
    </xf>
    <xf numFmtId="167" fontId="11" fillId="2" borderId="20" xfId="0" applyNumberFormat="1" applyFont="1" applyFill="1" applyBorder="1" applyAlignment="1" applyProtection="1">
      <alignment horizontal="center"/>
      <protection hidden="1"/>
    </xf>
    <xf numFmtId="167" fontId="11" fillId="2" borderId="21" xfId="0" applyNumberFormat="1" applyFont="1" applyFill="1" applyBorder="1" applyAlignment="1" applyProtection="1">
      <alignment horizontal="center"/>
      <protection hidden="1"/>
    </xf>
    <xf numFmtId="4" fontId="11" fillId="2" borderId="55" xfId="0" applyNumberFormat="1" applyFont="1" applyFill="1" applyBorder="1" applyProtection="1">
      <protection hidden="1"/>
    </xf>
    <xf numFmtId="167" fontId="11" fillId="2" borderId="28" xfId="0" applyNumberFormat="1" applyFont="1" applyFill="1" applyBorder="1" applyAlignment="1" applyProtection="1">
      <alignment horizontal="center"/>
      <protection hidden="1"/>
    </xf>
    <xf numFmtId="167" fontId="11" fillId="2" borderId="27" xfId="0" applyNumberFormat="1" applyFont="1" applyFill="1" applyBorder="1" applyAlignment="1" applyProtection="1">
      <alignment horizontal="center"/>
      <protection hidden="1"/>
    </xf>
    <xf numFmtId="167" fontId="11" fillId="2" borderId="46" xfId="0" applyNumberFormat="1" applyFont="1" applyFill="1" applyBorder="1" applyAlignment="1" applyProtection="1">
      <alignment horizontal="center"/>
      <protection hidden="1"/>
    </xf>
    <xf numFmtId="167" fontId="11" fillId="2" borderId="24" xfId="0" applyNumberFormat="1" applyFont="1" applyFill="1" applyBorder="1" applyAlignment="1" applyProtection="1">
      <alignment horizontal="center"/>
      <protection hidden="1"/>
    </xf>
    <xf numFmtId="4" fontId="11" fillId="2" borderId="21" xfId="0" applyNumberFormat="1" applyFont="1" applyFill="1" applyBorder="1" applyProtection="1">
      <protection hidden="1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0" fontId="9" fillId="0" borderId="0" xfId="0" applyFont="1"/>
    <xf numFmtId="2" fontId="8" fillId="0" borderId="11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167" fontId="8" fillId="0" borderId="11" xfId="0" applyNumberFormat="1" applyFont="1" applyBorder="1" applyAlignment="1">
      <alignment horizontal="center"/>
    </xf>
    <xf numFmtId="4" fontId="8" fillId="0" borderId="11" xfId="0" applyNumberFormat="1" applyFont="1" applyBorder="1"/>
    <xf numFmtId="167" fontId="8" fillId="0" borderId="14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0" fontId="11" fillId="5" borderId="33" xfId="0" applyFont="1" applyFill="1" applyBorder="1" applyProtection="1">
      <protection hidden="1"/>
    </xf>
    <xf numFmtId="0" fontId="11" fillId="5" borderId="20" xfId="0" applyFont="1" applyFill="1" applyBorder="1" applyProtection="1">
      <protection hidden="1"/>
    </xf>
    <xf numFmtId="0" fontId="11" fillId="5" borderId="21" xfId="0" applyFont="1" applyFill="1" applyBorder="1" applyProtection="1">
      <protection hidden="1"/>
    </xf>
    <xf numFmtId="4" fontId="11" fillId="2" borderId="19" xfId="0" applyNumberFormat="1" applyFont="1" applyFill="1" applyBorder="1" applyProtection="1">
      <protection hidden="1"/>
    </xf>
    <xf numFmtId="4" fontId="11" fillId="2" borderId="26" xfId="0" applyNumberFormat="1" applyFont="1" applyFill="1" applyBorder="1" applyProtection="1">
      <protection hidden="1"/>
    </xf>
    <xf numFmtId="4" fontId="11" fillId="3" borderId="25" xfId="0" applyNumberFormat="1" applyFont="1" applyFill="1" applyBorder="1"/>
    <xf numFmtId="4" fontId="11" fillId="2" borderId="8" xfId="0" applyNumberFormat="1" applyFont="1" applyFill="1" applyBorder="1" applyProtection="1">
      <protection hidden="1"/>
    </xf>
    <xf numFmtId="167" fontId="12" fillId="5" borderId="8" xfId="0" applyNumberFormat="1" applyFont="1" applyFill="1" applyBorder="1" applyAlignment="1" applyProtection="1">
      <alignment horizontal="center"/>
      <protection hidden="1"/>
    </xf>
    <xf numFmtId="0" fontId="12" fillId="0" borderId="8" xfId="0" applyFont="1" applyBorder="1"/>
    <xf numFmtId="3" fontId="8" fillId="0" borderId="0" xfId="0" applyNumberFormat="1" applyFont="1" applyAlignment="1" applyProtection="1">
      <alignment horizontal="left"/>
      <protection locked="0"/>
    </xf>
    <xf numFmtId="2" fontId="11" fillId="2" borderId="0" xfId="0" applyNumberFormat="1" applyFont="1" applyFill="1" applyAlignment="1">
      <alignment horizontal="left"/>
    </xf>
    <xf numFmtId="2" fontId="8" fillId="0" borderId="10" xfId="0" applyNumberFormat="1" applyFont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4" fontId="11" fillId="2" borderId="22" xfId="0" applyNumberFormat="1" applyFont="1" applyFill="1" applyBorder="1"/>
    <xf numFmtId="4" fontId="11" fillId="0" borderId="0" xfId="0" applyNumberFormat="1" applyFont="1"/>
    <xf numFmtId="4" fontId="11" fillId="5" borderId="37" xfId="0" applyNumberFormat="1" applyFont="1" applyFill="1" applyBorder="1" applyProtection="1">
      <protection hidden="1"/>
    </xf>
    <xf numFmtId="167" fontId="8" fillId="2" borderId="18" xfId="0" applyNumberFormat="1" applyFont="1" applyFill="1" applyBorder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4" fillId="0" borderId="0" xfId="0" applyFont="1" applyProtection="1">
      <protection hidden="1"/>
    </xf>
    <xf numFmtId="1" fontId="9" fillId="0" borderId="0" xfId="0" applyNumberFormat="1" applyFont="1" applyAlignment="1" applyProtection="1">
      <alignment horizontal="left"/>
      <protection hidden="1"/>
    </xf>
    <xf numFmtId="2" fontId="11" fillId="2" borderId="0" xfId="0" applyNumberFormat="1" applyFont="1" applyFill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14" fontId="11" fillId="2" borderId="0" xfId="0" applyNumberFormat="1" applyFont="1" applyFill="1" applyAlignment="1" applyProtection="1">
      <alignment horizontal="left"/>
      <protection hidden="1"/>
    </xf>
    <xf numFmtId="1" fontId="8" fillId="0" borderId="0" xfId="0" applyNumberFormat="1" applyFont="1" applyAlignment="1" applyProtection="1">
      <alignment horizontal="left"/>
      <protection hidden="1"/>
    </xf>
    <xf numFmtId="0" fontId="19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1" fontId="8" fillId="0" borderId="8" xfId="0" applyNumberFormat="1" applyFont="1" applyBorder="1" applyAlignment="1" applyProtection="1">
      <alignment horizontal="center"/>
      <protection hidden="1"/>
    </xf>
    <xf numFmtId="0" fontId="18" fillId="0" borderId="8" xfId="0" applyFont="1" applyBorder="1" applyAlignment="1" applyProtection="1">
      <alignment horizontal="center"/>
      <protection hidden="1"/>
    </xf>
    <xf numFmtId="4" fontId="17" fillId="0" borderId="0" xfId="0" applyNumberFormat="1" applyFont="1" applyProtection="1">
      <protection hidden="1"/>
    </xf>
    <xf numFmtId="4" fontId="11" fillId="5" borderId="25" xfId="0" applyNumberFormat="1" applyFont="1" applyFill="1" applyBorder="1" applyProtection="1">
      <protection hidden="1"/>
    </xf>
    <xf numFmtId="4" fontId="11" fillId="0" borderId="0" xfId="0" applyNumberFormat="1" applyFont="1" applyAlignment="1" applyProtection="1">
      <alignment horizontal="center"/>
      <protection hidden="1"/>
    </xf>
    <xf numFmtId="4" fontId="18" fillId="0" borderId="0" xfId="0" applyNumberFormat="1" applyFont="1" applyProtection="1">
      <protection hidden="1"/>
    </xf>
    <xf numFmtId="4" fontId="12" fillId="0" borderId="0" xfId="0" applyNumberFormat="1" applyFont="1" applyProtection="1">
      <protection hidden="1"/>
    </xf>
    <xf numFmtId="0" fontId="12" fillId="0" borderId="9" xfId="0" applyFont="1" applyBorder="1" applyProtection="1">
      <protection hidden="1"/>
    </xf>
    <xf numFmtId="4" fontId="11" fillId="2" borderId="9" xfId="0" applyNumberFormat="1" applyFont="1" applyFill="1" applyBorder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11" fillId="5" borderId="9" xfId="0" applyFont="1" applyFill="1" applyBorder="1" applyProtection="1">
      <protection hidden="1"/>
    </xf>
    <xf numFmtId="4" fontId="11" fillId="5" borderId="42" xfId="0" applyNumberFormat="1" applyFont="1" applyFill="1" applyBorder="1" applyProtection="1">
      <protection hidden="1"/>
    </xf>
    <xf numFmtId="4" fontId="11" fillId="5" borderId="18" xfId="0" applyNumberFormat="1" applyFont="1" applyFill="1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4" fontId="11" fillId="3" borderId="42" xfId="0" applyNumberFormat="1" applyFont="1" applyFill="1" applyBorder="1" applyAlignment="1" applyProtection="1">
      <alignment vertical="center"/>
      <protection hidden="1"/>
    </xf>
    <xf numFmtId="4" fontId="11" fillId="3" borderId="42" xfId="0" applyNumberFormat="1" applyFont="1" applyFill="1" applyBorder="1" applyAlignment="1" applyProtection="1">
      <alignment horizontal="center" vertical="center"/>
      <protection hidden="1"/>
    </xf>
    <xf numFmtId="4" fontId="17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locked="0"/>
    </xf>
    <xf numFmtId="4" fontId="11" fillId="5" borderId="22" xfId="0" applyNumberFormat="1" applyFont="1" applyFill="1" applyBorder="1" applyProtection="1">
      <protection hidden="1"/>
    </xf>
    <xf numFmtId="0" fontId="1" fillId="6" borderId="0" xfId="0" applyFont="1" applyFill="1" applyProtection="1">
      <protection hidden="1"/>
    </xf>
    <xf numFmtId="0" fontId="14" fillId="6" borderId="0" xfId="0" applyFont="1" applyFill="1" applyProtection="1">
      <protection hidden="1"/>
    </xf>
    <xf numFmtId="2" fontId="12" fillId="0" borderId="0" xfId="0" applyNumberFormat="1" applyFont="1" applyProtection="1">
      <protection hidden="1"/>
    </xf>
    <xf numFmtId="1" fontId="11" fillId="0" borderId="0" xfId="0" applyNumberFormat="1" applyFont="1" applyAlignment="1" applyProtection="1">
      <alignment horizontal="left"/>
      <protection hidden="1"/>
    </xf>
    <xf numFmtId="1" fontId="12" fillId="0" borderId="0" xfId="0" applyNumberFormat="1" applyFont="1" applyAlignment="1" applyProtection="1">
      <alignment horizontal="left"/>
      <protection hidden="1"/>
    </xf>
    <xf numFmtId="0" fontId="11" fillId="5" borderId="0" xfId="0" applyFont="1" applyFill="1" applyAlignment="1" applyProtection="1">
      <alignment horizontal="left"/>
      <protection hidden="1"/>
    </xf>
    <xf numFmtId="14" fontId="11" fillId="5" borderId="0" xfId="0" applyNumberFormat="1" applyFont="1" applyFill="1" applyAlignment="1" applyProtection="1">
      <alignment horizontal="left"/>
      <protection hidden="1"/>
    </xf>
    <xf numFmtId="14" fontId="11" fillId="0" borderId="0" xfId="0" applyNumberFormat="1" applyFont="1" applyAlignment="1" applyProtection="1">
      <alignment horizontal="left"/>
      <protection hidden="1"/>
    </xf>
    <xf numFmtId="3" fontId="2" fillId="0" borderId="0" xfId="0" applyNumberFormat="1" applyFont="1" applyAlignment="1" applyProtection="1">
      <alignment vertical="center"/>
      <protection hidden="1"/>
    </xf>
    <xf numFmtId="0" fontId="24" fillId="6" borderId="0" xfId="0" applyFont="1" applyFill="1" applyAlignment="1" applyProtection="1">
      <alignment vertical="center"/>
      <protection hidden="1"/>
    </xf>
    <xf numFmtId="0" fontId="6" fillId="0" borderId="45" xfId="0" applyFont="1" applyBorder="1" applyProtection="1">
      <protection hidden="1"/>
    </xf>
    <xf numFmtId="2" fontId="2" fillId="0" borderId="0" xfId="0" applyNumberFormat="1" applyFont="1" applyProtection="1">
      <protection hidden="1"/>
    </xf>
    <xf numFmtId="2" fontId="2" fillId="0" borderId="14" xfId="0" applyNumberFormat="1" applyFont="1" applyBorder="1" applyProtection="1">
      <protection hidden="1"/>
    </xf>
    <xf numFmtId="3" fontId="2" fillId="0" borderId="0" xfId="0" applyNumberFormat="1" applyFont="1" applyProtection="1">
      <protection hidden="1"/>
    </xf>
    <xf numFmtId="0" fontId="24" fillId="6" borderId="0" xfId="0" applyFont="1" applyFill="1" applyProtection="1">
      <protection hidden="1"/>
    </xf>
    <xf numFmtId="167" fontId="3" fillId="5" borderId="8" xfId="0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wrapText="1"/>
      <protection hidden="1"/>
    </xf>
    <xf numFmtId="3" fontId="2" fillId="0" borderId="0" xfId="0" applyNumberFormat="1" applyFont="1" applyAlignment="1" applyProtection="1">
      <alignment wrapText="1"/>
      <protection hidden="1"/>
    </xf>
    <xf numFmtId="0" fontId="24" fillId="6" borderId="0" xfId="0" applyFont="1" applyFill="1" applyAlignment="1" applyProtection="1">
      <alignment wrapText="1"/>
      <protection hidden="1"/>
    </xf>
    <xf numFmtId="0" fontId="11" fillId="6" borderId="0" xfId="0" applyFont="1" applyFill="1" applyProtection="1">
      <protection hidden="1"/>
    </xf>
    <xf numFmtId="0" fontId="11" fillId="6" borderId="0" xfId="0" applyFont="1" applyFill="1" applyAlignment="1" applyProtection="1">
      <alignment horizontal="center"/>
      <protection hidden="1"/>
    </xf>
    <xf numFmtId="0" fontId="11" fillId="2" borderId="12" xfId="0" applyFont="1" applyFill="1" applyBorder="1" applyProtection="1">
      <protection hidden="1"/>
    </xf>
    <xf numFmtId="0" fontId="11" fillId="2" borderId="10" xfId="0" applyFont="1" applyFill="1" applyBorder="1" applyAlignment="1" applyProtection="1">
      <alignment horizontal="center"/>
      <protection hidden="1"/>
    </xf>
    <xf numFmtId="0" fontId="11" fillId="2" borderId="10" xfId="0" applyFont="1" applyFill="1" applyBorder="1" applyProtection="1">
      <protection hidden="1"/>
    </xf>
    <xf numFmtId="0" fontId="11" fillId="2" borderId="45" xfId="0" applyFont="1" applyFill="1" applyBorder="1" applyProtection="1"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8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Protection="1">
      <protection hidden="1"/>
    </xf>
    <xf numFmtId="0" fontId="11" fillId="2" borderId="14" xfId="0" applyFont="1" applyFill="1" applyBorder="1" applyProtection="1">
      <protection hidden="1"/>
    </xf>
    <xf numFmtId="0" fontId="6" fillId="2" borderId="45" xfId="0" applyFont="1" applyFill="1" applyBorder="1" applyProtection="1">
      <protection hidden="1"/>
    </xf>
    <xf numFmtId="166" fontId="2" fillId="2" borderId="13" xfId="0" applyNumberFormat="1" applyFont="1" applyFill="1" applyBorder="1" applyAlignment="1" applyProtection="1">
      <alignment horizontal="center"/>
      <protection hidden="1"/>
    </xf>
    <xf numFmtId="0" fontId="6" fillId="2" borderId="56" xfId="0" applyFont="1" applyFill="1" applyBorder="1" applyProtection="1">
      <protection hidden="1"/>
    </xf>
    <xf numFmtId="0" fontId="11" fillId="2" borderId="24" xfId="0" applyFont="1" applyFill="1" applyBorder="1" applyAlignment="1" applyProtection="1">
      <alignment horizontal="center"/>
      <protection hidden="1"/>
    </xf>
    <xf numFmtId="166" fontId="2" fillId="2" borderId="24" xfId="0" applyNumberFormat="1" applyFont="1" applyFill="1" applyBorder="1" applyAlignment="1" applyProtection="1">
      <alignment horizontal="center"/>
      <protection hidden="1"/>
    </xf>
    <xf numFmtId="166" fontId="2" fillId="2" borderId="46" xfId="0" applyNumberFormat="1" applyFont="1" applyFill="1" applyBorder="1" applyAlignment="1" applyProtection="1">
      <alignment horizontal="center"/>
      <protection hidden="1"/>
    </xf>
    <xf numFmtId="0" fontId="6" fillId="2" borderId="12" xfId="0" applyFont="1" applyFill="1" applyBorder="1" applyProtection="1">
      <protection hidden="1"/>
    </xf>
    <xf numFmtId="4" fontId="2" fillId="2" borderId="10" xfId="0" applyNumberFormat="1" applyFont="1" applyFill="1" applyBorder="1" applyAlignment="1" applyProtection="1">
      <alignment horizontal="center"/>
      <protection hidden="1"/>
    </xf>
    <xf numFmtId="0" fontId="7" fillId="2" borderId="45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11" fillId="2" borderId="9" xfId="0" applyFont="1" applyFill="1" applyBorder="1" applyAlignment="1" applyProtection="1">
      <alignment horizontal="center"/>
      <protection hidden="1"/>
    </xf>
    <xf numFmtId="4" fontId="2" fillId="2" borderId="9" xfId="0" applyNumberFormat="1" applyFont="1" applyFill="1" applyBorder="1" applyProtection="1">
      <protection hidden="1"/>
    </xf>
    <xf numFmtId="0" fontId="6" fillId="2" borderId="5" xfId="0" applyFont="1" applyFill="1" applyBorder="1" applyProtection="1">
      <protection hidden="1"/>
    </xf>
    <xf numFmtId="4" fontId="2" fillId="2" borderId="9" xfId="0" applyNumberFormat="1" applyFont="1" applyFill="1" applyBorder="1" applyAlignment="1" applyProtection="1">
      <alignment horizontal="center"/>
      <protection hidden="1"/>
    </xf>
    <xf numFmtId="4" fontId="2" fillId="2" borderId="7" xfId="0" applyNumberFormat="1" applyFont="1" applyFill="1" applyBorder="1" applyAlignment="1" applyProtection="1">
      <alignment horizontal="center"/>
      <protection hidden="1"/>
    </xf>
    <xf numFmtId="4" fontId="2" fillId="2" borderId="13" xfId="0" applyNumberFormat="1" applyFont="1" applyFill="1" applyBorder="1" applyAlignment="1" applyProtection="1">
      <alignment horizontal="center"/>
      <protection hidden="1"/>
    </xf>
    <xf numFmtId="4" fontId="2" fillId="2" borderId="13" xfId="0" applyNumberFormat="1" applyFont="1" applyFill="1" applyBorder="1" applyProtection="1">
      <protection hidden="1"/>
    </xf>
    <xf numFmtId="166" fontId="2" fillId="2" borderId="13" xfId="0" applyNumberFormat="1" applyFont="1" applyFill="1" applyBorder="1" applyProtection="1">
      <protection hidden="1"/>
    </xf>
    <xf numFmtId="166" fontId="3" fillId="2" borderId="13" xfId="0" applyNumberFormat="1" applyFont="1" applyFill="1" applyBorder="1" applyAlignment="1" applyProtection="1">
      <alignment horizontal="center"/>
      <protection hidden="1"/>
    </xf>
    <xf numFmtId="0" fontId="8" fillId="6" borderId="0" xfId="0" applyFont="1" applyFill="1" applyProtection="1">
      <protection hidden="1"/>
    </xf>
    <xf numFmtId="0" fontId="2" fillId="6" borderId="0" xfId="0" applyFont="1" applyFill="1" applyProtection="1">
      <protection hidden="1"/>
    </xf>
    <xf numFmtId="0" fontId="5" fillId="10" borderId="0" xfId="0" applyFont="1" applyFill="1" applyAlignment="1">
      <alignment horizontal="center"/>
    </xf>
    <xf numFmtId="0" fontId="5" fillId="10" borderId="0" xfId="0" applyFont="1" applyFill="1"/>
    <xf numFmtId="0" fontId="5" fillId="10" borderId="57" xfId="0" applyFont="1" applyFill="1" applyBorder="1" applyAlignment="1">
      <alignment horizontal="center"/>
    </xf>
    <xf numFmtId="0" fontId="5" fillId="10" borderId="60" xfId="0" applyFont="1" applyFill="1" applyBorder="1"/>
    <xf numFmtId="0" fontId="0" fillId="0" borderId="0" xfId="0" applyProtection="1">
      <protection hidden="1"/>
    </xf>
    <xf numFmtId="0" fontId="0" fillId="10" borderId="0" xfId="0" applyFill="1" applyProtection="1">
      <protection hidden="1"/>
    </xf>
    <xf numFmtId="0" fontId="25" fillId="10" borderId="0" xfId="0" applyFont="1" applyFill="1" applyProtection="1">
      <protection hidden="1"/>
    </xf>
    <xf numFmtId="0" fontId="26" fillId="0" borderId="0" xfId="0" applyFont="1"/>
    <xf numFmtId="14" fontId="5" fillId="10" borderId="47" xfId="0" applyNumberFormat="1" applyFont="1" applyFill="1" applyBorder="1" applyProtection="1">
      <protection locked="0"/>
    </xf>
    <xf numFmtId="0" fontId="0" fillId="0" borderId="1" xfId="0" applyBorder="1"/>
    <xf numFmtId="0" fontId="0" fillId="10" borderId="1" xfId="0" applyFill="1" applyBorder="1"/>
    <xf numFmtId="0" fontId="0" fillId="0" borderId="47" xfId="0" applyBorder="1"/>
    <xf numFmtId="0" fontId="17" fillId="0" borderId="0" xfId="0" applyFont="1"/>
    <xf numFmtId="0" fontId="27" fillId="0" borderId="0" xfId="0" applyFont="1" applyProtection="1">
      <protection locked="0"/>
    </xf>
    <xf numFmtId="0" fontId="2" fillId="5" borderId="41" xfId="0" applyFont="1" applyFill="1" applyBorder="1" applyAlignment="1" applyProtection="1">
      <alignment horizontal="center" vertical="center" wrapText="1"/>
      <protection hidden="1"/>
    </xf>
    <xf numFmtId="166" fontId="5" fillId="10" borderId="30" xfId="0" applyNumberFormat="1" applyFont="1" applyFill="1" applyBorder="1" applyProtection="1">
      <protection hidden="1"/>
    </xf>
    <xf numFmtId="166" fontId="5" fillId="10" borderId="11" xfId="0" applyNumberFormat="1" applyFont="1" applyFill="1" applyBorder="1" applyProtection="1">
      <protection hidden="1"/>
    </xf>
    <xf numFmtId="166" fontId="5" fillId="10" borderId="0" xfId="0" applyNumberFormat="1" applyFont="1" applyFill="1" applyProtection="1">
      <protection hidden="1"/>
    </xf>
    <xf numFmtId="166" fontId="5" fillId="5" borderId="25" xfId="0" applyNumberFormat="1" applyFont="1" applyFill="1" applyBorder="1" applyProtection="1">
      <protection hidden="1"/>
    </xf>
    <xf numFmtId="0" fontId="20" fillId="5" borderId="17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166" fontId="5" fillId="10" borderId="0" xfId="0" applyNumberFormat="1" applyFont="1" applyFill="1"/>
    <xf numFmtId="166" fontId="20" fillId="10" borderId="0" xfId="0" applyNumberFormat="1" applyFont="1" applyFill="1"/>
    <xf numFmtId="0" fontId="0" fillId="10" borderId="40" xfId="0" applyFill="1" applyBorder="1"/>
    <xf numFmtId="0" fontId="1" fillId="10" borderId="50" xfId="0" applyFont="1" applyFill="1" applyBorder="1"/>
    <xf numFmtId="0" fontId="0" fillId="10" borderId="50" xfId="0" applyFill="1" applyBorder="1"/>
    <xf numFmtId="0" fontId="0" fillId="10" borderId="39" xfId="0" applyFill="1" applyBorder="1"/>
    <xf numFmtId="0" fontId="0" fillId="10" borderId="65" xfId="0" applyFill="1" applyBorder="1"/>
    <xf numFmtId="0" fontId="0" fillId="10" borderId="15" xfId="0" applyFill="1" applyBorder="1"/>
    <xf numFmtId="0" fontId="4" fillId="10" borderId="65" xfId="0" applyFont="1" applyFill="1" applyBorder="1"/>
    <xf numFmtId="0" fontId="4" fillId="10" borderId="15" xfId="0" applyFont="1" applyFill="1" applyBorder="1"/>
    <xf numFmtId="0" fontId="5" fillId="10" borderId="0" xfId="0" applyFont="1" applyFill="1" applyProtection="1">
      <protection hidden="1"/>
    </xf>
    <xf numFmtId="0" fontId="0" fillId="10" borderId="34" xfId="0" applyFill="1" applyBorder="1"/>
    <xf numFmtId="0" fontId="4" fillId="10" borderId="0" xfId="0" applyFont="1" applyFill="1" applyAlignment="1">
      <alignment horizontal="center" vertical="center"/>
    </xf>
    <xf numFmtId="4" fontId="11" fillId="2" borderId="13" xfId="0" applyNumberFormat="1" applyFont="1" applyFill="1" applyBorder="1" applyProtection="1">
      <protection hidden="1"/>
    </xf>
    <xf numFmtId="4" fontId="17" fillId="5" borderId="33" xfId="0" applyNumberFormat="1" applyFont="1" applyFill="1" applyBorder="1" applyProtection="1">
      <protection hidden="1"/>
    </xf>
    <xf numFmtId="4" fontId="17" fillId="5" borderId="20" xfId="0" applyNumberFormat="1" applyFont="1" applyFill="1" applyBorder="1" applyProtection="1">
      <protection hidden="1"/>
    </xf>
    <xf numFmtId="4" fontId="17" fillId="5" borderId="21" xfId="0" applyNumberFormat="1" applyFont="1" applyFill="1" applyBorder="1" applyProtection="1"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2" fontId="9" fillId="0" borderId="0" xfId="0" applyNumberFormat="1" applyFont="1" applyAlignment="1" applyProtection="1">
      <alignment horizontal="left"/>
      <protection hidden="1"/>
    </xf>
    <xf numFmtId="0" fontId="0" fillId="10" borderId="35" xfId="0" applyFill="1" applyBorder="1"/>
    <xf numFmtId="0" fontId="6" fillId="5" borderId="41" xfId="0" applyFont="1" applyFill="1" applyBorder="1" applyAlignment="1">
      <alignment horizontal="center" vertical="center" wrapText="1"/>
    </xf>
    <xf numFmtId="168" fontId="30" fillId="5" borderId="25" xfId="0" applyNumberFormat="1" applyFont="1" applyFill="1" applyBorder="1" applyAlignment="1" applyProtection="1">
      <alignment horizontal="center"/>
      <protection hidden="1"/>
    </xf>
    <xf numFmtId="0" fontId="6" fillId="5" borderId="41" xfId="0" applyFont="1" applyFill="1" applyBorder="1" applyAlignment="1" applyProtection="1">
      <alignment horizontal="center" vertical="center" wrapText="1"/>
      <protection hidden="1"/>
    </xf>
    <xf numFmtId="0" fontId="31" fillId="0" borderId="13" xfId="0" applyFont="1" applyBorder="1" applyAlignment="1" applyProtection="1">
      <alignment horizontal="center"/>
      <protection hidden="1"/>
    </xf>
    <xf numFmtId="0" fontId="12" fillId="0" borderId="8" xfId="0" applyFont="1" applyBorder="1" applyProtection="1">
      <protection locked="0"/>
    </xf>
    <xf numFmtId="0" fontId="11" fillId="5" borderId="24" xfId="0" applyFont="1" applyFill="1" applyBorder="1" applyProtection="1">
      <protection hidden="1"/>
    </xf>
    <xf numFmtId="4" fontId="11" fillId="10" borderId="18" xfId="0" applyNumberFormat="1" applyFont="1" applyFill="1" applyBorder="1" applyProtection="1">
      <protection locked="0"/>
    </xf>
    <xf numFmtId="0" fontId="2" fillId="5" borderId="0" xfId="0" applyFont="1" applyFill="1"/>
    <xf numFmtId="0" fontId="4" fillId="11" borderId="66" xfId="0" applyFont="1" applyFill="1" applyBorder="1" applyAlignment="1">
      <alignment horizontal="center"/>
    </xf>
    <xf numFmtId="0" fontId="4" fillId="11" borderId="26" xfId="0" applyFont="1" applyFill="1" applyBorder="1" applyAlignment="1">
      <alignment horizontal="center"/>
    </xf>
    <xf numFmtId="0" fontId="0" fillId="9" borderId="50" xfId="0" applyFill="1" applyBorder="1"/>
    <xf numFmtId="0" fontId="4" fillId="9" borderId="39" xfId="0" applyFont="1" applyFill="1" applyBorder="1" applyAlignment="1">
      <alignment horizontal="center"/>
    </xf>
    <xf numFmtId="0" fontId="0" fillId="9" borderId="35" xfId="0" applyFill="1" applyBorder="1"/>
    <xf numFmtId="0" fontId="0" fillId="9" borderId="1" xfId="0" applyFill="1" applyBorder="1"/>
    <xf numFmtId="0" fontId="0" fillId="9" borderId="34" xfId="0" applyFill="1" applyBorder="1"/>
    <xf numFmtId="0" fontId="4" fillId="10" borderId="34" xfId="0" applyFont="1" applyFill="1" applyBorder="1" applyAlignment="1">
      <alignment horizontal="center"/>
    </xf>
    <xf numFmtId="0" fontId="15" fillId="10" borderId="37" xfId="0" applyFont="1" applyFill="1" applyBorder="1" applyAlignment="1">
      <alignment vertical="center"/>
    </xf>
    <xf numFmtId="0" fontId="4" fillId="10" borderId="47" xfId="0" applyFont="1" applyFill="1" applyBorder="1"/>
    <xf numFmtId="0" fontId="0" fillId="10" borderId="36" xfId="0" applyFill="1" applyBorder="1"/>
    <xf numFmtId="0" fontId="4" fillId="13" borderId="66" xfId="0" applyFont="1" applyFill="1" applyBorder="1" applyAlignment="1">
      <alignment horizontal="center"/>
    </xf>
    <xf numFmtId="0" fontId="4" fillId="13" borderId="26" xfId="0" applyFont="1" applyFill="1" applyBorder="1" applyAlignment="1">
      <alignment horizontal="center"/>
    </xf>
    <xf numFmtId="168" fontId="28" fillId="10" borderId="19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4" fillId="10" borderId="15" xfId="0" applyFont="1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4" fillId="9" borderId="26" xfId="0" applyFont="1" applyFill="1" applyBorder="1" applyAlignment="1">
      <alignment horizontal="center"/>
    </xf>
    <xf numFmtId="0" fontId="15" fillId="11" borderId="19" xfId="0" applyFont="1" applyFill="1" applyBorder="1" applyAlignment="1">
      <alignment horizontal="center" vertical="center"/>
    </xf>
    <xf numFmtId="168" fontId="28" fillId="10" borderId="0" xfId="0" applyNumberFormat="1" applyFont="1" applyFill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/>
    </xf>
    <xf numFmtId="0" fontId="15" fillId="0" borderId="36" xfId="0" applyFont="1" applyBorder="1" applyAlignment="1">
      <alignment horizontal="center" vertical="center"/>
    </xf>
    <xf numFmtId="0" fontId="35" fillId="9" borderId="29" xfId="0" applyFont="1" applyFill="1" applyBorder="1" applyAlignment="1">
      <alignment horizontal="center"/>
    </xf>
    <xf numFmtId="0" fontId="15" fillId="9" borderId="26" xfId="0" applyFont="1" applyFill="1" applyBorder="1" applyAlignment="1">
      <alignment horizontal="center"/>
    </xf>
    <xf numFmtId="3" fontId="15" fillId="10" borderId="29" xfId="1" applyNumberFormat="1" applyFont="1" applyFill="1" applyBorder="1" applyAlignment="1">
      <alignment horizontal="center" vertical="center"/>
    </xf>
    <xf numFmtId="3" fontId="15" fillId="10" borderId="66" xfId="1" applyNumberFormat="1" applyFont="1" applyFill="1" applyBorder="1" applyAlignment="1">
      <alignment horizontal="center" vertical="center"/>
    </xf>
    <xf numFmtId="3" fontId="15" fillId="10" borderId="26" xfId="1" applyNumberFormat="1" applyFont="1" applyFill="1" applyBorder="1" applyAlignment="1">
      <alignment horizontal="center" vertical="center"/>
    </xf>
    <xf numFmtId="0" fontId="36" fillId="9" borderId="40" xfId="0" applyFont="1" applyFill="1" applyBorder="1"/>
    <xf numFmtId="0" fontId="15" fillId="11" borderId="19" xfId="0" applyFont="1" applyFill="1" applyBorder="1" applyAlignment="1">
      <alignment horizontal="center" vertical="center" wrapText="1"/>
    </xf>
    <xf numFmtId="0" fontId="30" fillId="0" borderId="0" xfId="0" applyFont="1" applyProtection="1">
      <protection hidden="1"/>
    </xf>
    <xf numFmtId="167" fontId="11" fillId="3" borderId="10" xfId="0" applyNumberFormat="1" applyFont="1" applyFill="1" applyBorder="1" applyAlignment="1">
      <alignment horizontal="center"/>
    </xf>
    <xf numFmtId="0" fontId="12" fillId="0" borderId="13" xfId="0" applyFont="1" applyBorder="1"/>
    <xf numFmtId="2" fontId="8" fillId="0" borderId="46" xfId="0" applyNumberFormat="1" applyFont="1" applyBorder="1" applyAlignment="1">
      <alignment horizontal="center"/>
    </xf>
    <xf numFmtId="2" fontId="8" fillId="0" borderId="48" xfId="0" applyNumberFormat="1" applyFont="1" applyBorder="1" applyAlignment="1">
      <alignment horizontal="center"/>
    </xf>
    <xf numFmtId="167" fontId="8" fillId="0" borderId="46" xfId="0" applyNumberFormat="1" applyFont="1" applyBorder="1" applyAlignment="1">
      <alignment horizontal="center"/>
    </xf>
    <xf numFmtId="0" fontId="15" fillId="16" borderId="19" xfId="0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 wrapText="1"/>
    </xf>
    <xf numFmtId="0" fontId="4" fillId="16" borderId="66" xfId="0" applyFont="1" applyFill="1" applyBorder="1" applyAlignment="1">
      <alignment horizontal="center"/>
    </xf>
    <xf numFmtId="0" fontId="4" fillId="16" borderId="26" xfId="0" applyFont="1" applyFill="1" applyBorder="1" applyAlignment="1">
      <alignment horizontal="center"/>
    </xf>
    <xf numFmtId="0" fontId="38" fillId="9" borderId="40" xfId="0" applyFont="1" applyFill="1" applyBorder="1"/>
    <xf numFmtId="0" fontId="39" fillId="9" borderId="40" xfId="0" applyFont="1" applyFill="1" applyBorder="1"/>
    <xf numFmtId="0" fontId="37" fillId="10" borderId="0" xfId="3" applyFill="1" applyAlignment="1" applyProtection="1">
      <alignment horizontal="right"/>
      <protection locked="0"/>
    </xf>
    <xf numFmtId="0" fontId="37" fillId="10" borderId="0" xfId="3" applyFill="1"/>
    <xf numFmtId="3" fontId="11" fillId="13" borderId="48" xfId="0" applyNumberFormat="1" applyFont="1" applyFill="1" applyBorder="1" applyProtection="1">
      <protection locked="0"/>
    </xf>
    <xf numFmtId="3" fontId="11" fillId="13" borderId="38" xfId="0" applyNumberFormat="1" applyFont="1" applyFill="1" applyBorder="1" applyProtection="1">
      <protection locked="0"/>
    </xf>
    <xf numFmtId="3" fontId="11" fillId="13" borderId="33" xfId="0" applyNumberFormat="1" applyFont="1" applyFill="1" applyBorder="1" applyProtection="1">
      <protection locked="0"/>
    </xf>
    <xf numFmtId="3" fontId="11" fillId="13" borderId="46" xfId="0" applyNumberFormat="1" applyFont="1" applyFill="1" applyBorder="1" applyProtection="1">
      <protection locked="0"/>
    </xf>
    <xf numFmtId="3" fontId="11" fillId="13" borderId="53" xfId="0" applyNumberFormat="1" applyFont="1" applyFill="1" applyBorder="1" applyProtection="1">
      <protection locked="0"/>
    </xf>
    <xf numFmtId="3" fontId="11" fillId="13" borderId="7" xfId="0" applyNumberFormat="1" applyFont="1" applyFill="1" applyBorder="1" applyProtection="1">
      <protection locked="0"/>
    </xf>
    <xf numFmtId="3" fontId="11" fillId="13" borderId="55" xfId="0" applyNumberFormat="1" applyFont="1" applyFill="1" applyBorder="1" applyProtection="1">
      <protection locked="0"/>
    </xf>
    <xf numFmtId="1" fontId="15" fillId="0" borderId="36" xfId="0" applyNumberFormat="1" applyFont="1" applyBorder="1" applyAlignment="1">
      <alignment horizontal="center" vertical="center"/>
    </xf>
    <xf numFmtId="1" fontId="15" fillId="10" borderId="26" xfId="0" applyNumberFormat="1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3" fontId="15" fillId="10" borderId="0" xfId="1" applyNumberFormat="1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 textRotation="90" wrapText="1"/>
    </xf>
    <xf numFmtId="0" fontId="4" fillId="10" borderId="0" xfId="0" applyFont="1" applyFill="1" applyAlignment="1">
      <alignment horizontal="left"/>
    </xf>
    <xf numFmtId="1" fontId="15" fillId="10" borderId="36" xfId="0" applyNumberFormat="1" applyFont="1" applyFill="1" applyBorder="1" applyAlignment="1">
      <alignment horizontal="center" vertical="center"/>
    </xf>
    <xf numFmtId="0" fontId="15" fillId="10" borderId="65" xfId="0" applyFont="1" applyFill="1" applyBorder="1" applyAlignment="1">
      <alignment horizontal="center" vertical="center"/>
    </xf>
    <xf numFmtId="0" fontId="15" fillId="10" borderId="0" xfId="0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 vertical="center"/>
    </xf>
    <xf numFmtId="1" fontId="15" fillId="10" borderId="0" xfId="0" applyNumberFormat="1" applyFont="1" applyFill="1" applyAlignment="1">
      <alignment horizontal="center" vertical="center"/>
    </xf>
    <xf numFmtId="0" fontId="35" fillId="10" borderId="0" xfId="0" applyFont="1" applyFill="1" applyAlignment="1">
      <alignment horizontal="center"/>
    </xf>
    <xf numFmtId="0" fontId="35" fillId="10" borderId="65" xfId="0" applyFont="1" applyFill="1" applyBorder="1" applyAlignment="1">
      <alignment horizontal="center"/>
    </xf>
    <xf numFmtId="0" fontId="15" fillId="10" borderId="65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  <xf numFmtId="1" fontId="15" fillId="10" borderId="65" xfId="0" applyNumberFormat="1" applyFont="1" applyFill="1" applyBorder="1" applyAlignment="1">
      <alignment horizontal="center"/>
    </xf>
    <xf numFmtId="1" fontId="15" fillId="10" borderId="0" xfId="0" applyNumberFormat="1" applyFont="1" applyFill="1" applyAlignment="1">
      <alignment horizontal="center"/>
    </xf>
    <xf numFmtId="3" fontId="15" fillId="10" borderId="65" xfId="1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 wrapText="1"/>
    </xf>
    <xf numFmtId="2" fontId="23" fillId="10" borderId="19" xfId="0" applyNumberFormat="1" applyFont="1" applyFill="1" applyBorder="1" applyAlignment="1">
      <alignment horizontal="center" vertical="center" wrapText="1"/>
    </xf>
    <xf numFmtId="3" fontId="35" fillId="10" borderId="0" xfId="0" applyNumberFormat="1" applyFont="1" applyFill="1"/>
    <xf numFmtId="0" fontId="33" fillId="10" borderId="40" xfId="0" applyFont="1" applyFill="1" applyBorder="1"/>
    <xf numFmtId="0" fontId="4" fillId="10" borderId="50" xfId="0" applyFont="1" applyFill="1" applyBorder="1"/>
    <xf numFmtId="0" fontId="15" fillId="12" borderId="65" xfId="0" applyFont="1" applyFill="1" applyBorder="1"/>
    <xf numFmtId="0" fontId="4" fillId="12" borderId="0" xfId="0" applyFont="1" applyFill="1"/>
    <xf numFmtId="0" fontId="0" fillId="12" borderId="0" xfId="0" applyFill="1"/>
    <xf numFmtId="0" fontId="23" fillId="1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14" borderId="65" xfId="0" applyFont="1" applyFill="1" applyBorder="1"/>
    <xf numFmtId="0" fontId="4" fillId="14" borderId="0" xfId="0" applyFont="1" applyFill="1"/>
    <xf numFmtId="0" fontId="23" fillId="5" borderId="65" xfId="0" applyFont="1" applyFill="1" applyBorder="1"/>
    <xf numFmtId="0" fontId="28" fillId="5" borderId="0" xfId="0" applyFont="1" applyFill="1"/>
    <xf numFmtId="0" fontId="34" fillId="5" borderId="0" xfId="0" applyFont="1" applyFill="1"/>
    <xf numFmtId="0" fontId="34" fillId="10" borderId="0" xfId="0" applyFont="1" applyFill="1"/>
    <xf numFmtId="0" fontId="29" fillId="10" borderId="65" xfId="0" applyFont="1" applyFill="1" applyBorder="1"/>
    <xf numFmtId="0" fontId="23" fillId="11" borderId="65" xfId="0" applyFont="1" applyFill="1" applyBorder="1"/>
    <xf numFmtId="0" fontId="0" fillId="11" borderId="0" xfId="0" applyFill="1"/>
    <xf numFmtId="0" fontId="4" fillId="10" borderId="35" xfId="0" applyFont="1" applyFill="1" applyBorder="1"/>
    <xf numFmtId="168" fontId="28" fillId="10" borderId="1" xfId="0" applyNumberFormat="1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right" vertical="center" wrapText="1"/>
    </xf>
    <xf numFmtId="0" fontId="41" fillId="10" borderId="65" xfId="0" applyFont="1" applyFill="1" applyBorder="1" applyAlignment="1">
      <alignment vertical="top"/>
    </xf>
    <xf numFmtId="0" fontId="42" fillId="10" borderId="65" xfId="0" applyFont="1" applyFill="1" applyBorder="1" applyAlignment="1">
      <alignment vertical="top"/>
    </xf>
    <xf numFmtId="0" fontId="43" fillId="10" borderId="65" xfId="0" applyFont="1" applyFill="1" applyBorder="1" applyAlignment="1">
      <alignment vertical="top"/>
    </xf>
    <xf numFmtId="0" fontId="15" fillId="10" borderId="65" xfId="0" applyFont="1" applyFill="1" applyBorder="1"/>
    <xf numFmtId="0" fontId="15" fillId="13" borderId="19" xfId="0" applyFont="1" applyFill="1" applyBorder="1" applyAlignment="1">
      <alignment horizontal="center" vertical="center" wrapText="1"/>
    </xf>
    <xf numFmtId="0" fontId="42" fillId="10" borderId="65" xfId="0" applyFont="1" applyFill="1" applyBorder="1" applyAlignment="1">
      <alignment horizontal="center" vertical="top"/>
    </xf>
    <xf numFmtId="168" fontId="23" fillId="10" borderId="19" xfId="0" applyNumberFormat="1" applyFont="1" applyFill="1" applyBorder="1" applyAlignment="1">
      <alignment horizontal="center" vertical="center" wrapText="1"/>
    </xf>
    <xf numFmtId="9" fontId="23" fillId="10" borderId="19" xfId="0" applyNumberFormat="1" applyFont="1" applyFill="1" applyBorder="1" applyAlignment="1">
      <alignment horizontal="center" vertical="center" wrapText="1"/>
    </xf>
    <xf numFmtId="169" fontId="8" fillId="0" borderId="0" xfId="0" applyNumberFormat="1" applyFont="1" applyProtection="1">
      <protection locked="0"/>
    </xf>
    <xf numFmtId="2" fontId="8" fillId="0" borderId="15" xfId="0" applyNumberFormat="1" applyFont="1" applyBorder="1" applyProtection="1">
      <protection locked="0"/>
    </xf>
    <xf numFmtId="3" fontId="9" fillId="0" borderId="0" xfId="0" applyNumberFormat="1" applyFont="1" applyProtection="1">
      <protection locked="0"/>
    </xf>
    <xf numFmtId="4" fontId="11" fillId="3" borderId="48" xfId="0" applyNumberFormat="1" applyFont="1" applyFill="1" applyBorder="1"/>
    <xf numFmtId="4" fontId="8" fillId="0" borderId="12" xfId="0" applyNumberFormat="1" applyFont="1" applyBorder="1" applyAlignment="1">
      <alignment horizontal="left"/>
    </xf>
    <xf numFmtId="4" fontId="8" fillId="0" borderId="16" xfId="0" applyNumberFormat="1" applyFont="1" applyBorder="1" applyAlignment="1">
      <alignment horizontal="center"/>
    </xf>
    <xf numFmtId="170" fontId="8" fillId="0" borderId="19" xfId="1" applyNumberFormat="1" applyFont="1" applyBorder="1"/>
    <xf numFmtId="2" fontId="8" fillId="0" borderId="19" xfId="0" applyNumberFormat="1" applyFont="1" applyBorder="1" applyProtection="1">
      <protection locked="0"/>
    </xf>
    <xf numFmtId="0" fontId="8" fillId="0" borderId="19" xfId="1" applyNumberFormat="1" applyFont="1" applyBorder="1"/>
    <xf numFmtId="3" fontId="9" fillId="9" borderId="19" xfId="0" applyNumberFormat="1" applyFont="1" applyFill="1" applyBorder="1"/>
    <xf numFmtId="2" fontId="9" fillId="9" borderId="36" xfId="0" applyNumberFormat="1" applyFont="1" applyFill="1" applyBorder="1" applyProtection="1">
      <protection locked="0"/>
    </xf>
    <xf numFmtId="0" fontId="8" fillId="0" borderId="0" xfId="0" applyFont="1" applyAlignment="1">
      <alignment horizontal="center"/>
    </xf>
    <xf numFmtId="4" fontId="11" fillId="0" borderId="0" xfId="0" applyNumberFormat="1" applyFont="1" applyProtection="1">
      <protection hidden="1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170" fontId="9" fillId="9" borderId="19" xfId="1" applyNumberFormat="1" applyFont="1" applyFill="1" applyBorder="1"/>
    <xf numFmtId="2" fontId="9" fillId="9" borderId="19" xfId="0" applyNumberFormat="1" applyFont="1" applyFill="1" applyBorder="1" applyProtection="1">
      <protection locked="0"/>
    </xf>
    <xf numFmtId="0" fontId="5" fillId="0" borderId="61" xfId="0" applyFont="1" applyBorder="1"/>
    <xf numFmtId="0" fontId="5" fillId="0" borderId="58" xfId="0" applyFont="1" applyBorder="1"/>
    <xf numFmtId="0" fontId="5" fillId="0" borderId="62" xfId="0" applyFont="1" applyBorder="1"/>
    <xf numFmtId="1" fontId="8" fillId="0" borderId="45" xfId="0" applyNumberFormat="1" applyFont="1" applyBorder="1" applyAlignment="1">
      <alignment horizontal="center"/>
    </xf>
    <xf numFmtId="4" fontId="11" fillId="5" borderId="4" xfId="0" applyNumberFormat="1" applyFont="1" applyFill="1" applyBorder="1" applyAlignment="1">
      <alignment horizontal="right"/>
    </xf>
    <xf numFmtId="167" fontId="12" fillId="5" borderId="3" xfId="0" applyNumberFormat="1" applyFont="1" applyFill="1" applyBorder="1" applyAlignment="1" applyProtection="1">
      <alignment horizontal="center"/>
      <protection hidden="1"/>
    </xf>
    <xf numFmtId="167" fontId="11" fillId="3" borderId="48" xfId="0" applyNumberFormat="1" applyFont="1" applyFill="1" applyBorder="1" applyAlignment="1" applyProtection="1">
      <alignment horizontal="center"/>
      <protection locked="0"/>
    </xf>
    <xf numFmtId="4" fontId="11" fillId="5" borderId="36" xfId="0" applyNumberFormat="1" applyFont="1" applyFill="1" applyBorder="1"/>
    <xf numFmtId="4" fontId="11" fillId="5" borderId="18" xfId="0" applyNumberFormat="1" applyFont="1" applyFill="1" applyBorder="1"/>
    <xf numFmtId="4" fontId="11" fillId="5" borderId="38" xfId="0" applyNumberFormat="1" applyFont="1" applyFill="1" applyBorder="1"/>
    <xf numFmtId="1" fontId="8" fillId="0" borderId="13" xfId="0" applyNumberFormat="1" applyFont="1" applyBorder="1" applyAlignment="1" applyProtection="1">
      <alignment horizontal="center"/>
      <protection locked="0"/>
    </xf>
    <xf numFmtId="2" fontId="8" fillId="0" borderId="13" xfId="0" applyNumberFormat="1" applyFont="1" applyBorder="1" applyAlignment="1">
      <alignment horizontal="center"/>
    </xf>
    <xf numFmtId="167" fontId="11" fillId="2" borderId="53" xfId="0" applyNumberFormat="1" applyFont="1" applyFill="1" applyBorder="1" applyAlignment="1" applyProtection="1">
      <alignment horizontal="center"/>
      <protection hidden="1"/>
    </xf>
    <xf numFmtId="3" fontId="11" fillId="13" borderId="20" xfId="0" applyNumberFormat="1" applyFont="1" applyFill="1" applyBorder="1" applyAlignment="1" applyProtection="1">
      <alignment horizontal="center"/>
      <protection locked="0"/>
    </xf>
    <xf numFmtId="3" fontId="11" fillId="13" borderId="21" xfId="0" applyNumberFormat="1" applyFont="1" applyFill="1" applyBorder="1" applyAlignment="1" applyProtection="1">
      <alignment horizontal="center"/>
      <protection locked="0"/>
    </xf>
    <xf numFmtId="167" fontId="11" fillId="3" borderId="46" xfId="0" applyNumberFormat="1" applyFont="1" applyFill="1" applyBorder="1" applyAlignment="1" applyProtection="1">
      <alignment horizontal="center"/>
      <protection locked="0"/>
    </xf>
    <xf numFmtId="2" fontId="8" fillId="0" borderId="24" xfId="0" applyNumberFormat="1" applyFont="1" applyBorder="1" applyAlignment="1">
      <alignment horizontal="center"/>
    </xf>
    <xf numFmtId="167" fontId="11" fillId="13" borderId="20" xfId="0" applyNumberFormat="1" applyFont="1" applyFill="1" applyBorder="1" applyAlignment="1" applyProtection="1">
      <alignment horizontal="center"/>
      <protection hidden="1"/>
    </xf>
    <xf numFmtId="4" fontId="11" fillId="7" borderId="18" xfId="0" applyNumberFormat="1" applyFont="1" applyFill="1" applyBorder="1"/>
    <xf numFmtId="4" fontId="11" fillId="7" borderId="25" xfId="0" applyNumberFormat="1" applyFont="1" applyFill="1" applyBorder="1"/>
    <xf numFmtId="4" fontId="11" fillId="7" borderId="22" xfId="0" applyNumberFormat="1" applyFont="1" applyFill="1" applyBorder="1"/>
    <xf numFmtId="167" fontId="11" fillId="13" borderId="21" xfId="0" applyNumberFormat="1" applyFont="1" applyFill="1" applyBorder="1" applyAlignment="1" applyProtection="1">
      <alignment horizontal="center"/>
      <protection hidden="1"/>
    </xf>
    <xf numFmtId="3" fontId="11" fillId="5" borderId="38" xfId="0" applyNumberFormat="1" applyFont="1" applyFill="1" applyBorder="1"/>
    <xf numFmtId="3" fontId="11" fillId="5" borderId="18" xfId="0" applyNumberFormat="1" applyFont="1" applyFill="1" applyBorder="1"/>
    <xf numFmtId="3" fontId="11" fillId="5" borderId="49" xfId="0" applyNumberFormat="1" applyFont="1" applyFill="1" applyBorder="1"/>
    <xf numFmtId="3" fontId="11" fillId="5" borderId="22" xfId="0" applyNumberFormat="1" applyFont="1" applyFill="1" applyBorder="1"/>
    <xf numFmtId="1" fontId="11" fillId="13" borderId="20" xfId="0" applyNumberFormat="1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locked="0"/>
    </xf>
    <xf numFmtId="170" fontId="8" fillId="0" borderId="0" xfId="1" applyNumberFormat="1" applyFont="1"/>
    <xf numFmtId="164" fontId="8" fillId="0" borderId="0" xfId="0" applyNumberFormat="1" applyFont="1" applyProtection="1">
      <protection locked="0"/>
    </xf>
    <xf numFmtId="0" fontId="8" fillId="9" borderId="66" xfId="0" applyFont="1" applyFill="1" applyBorder="1" applyAlignment="1">
      <alignment horizontal="center"/>
    </xf>
    <xf numFmtId="0" fontId="8" fillId="9" borderId="66" xfId="0" applyFont="1" applyFill="1" applyBorder="1" applyAlignment="1" applyProtection="1">
      <alignment horizontal="center"/>
      <protection locked="0"/>
    </xf>
    <xf numFmtId="0" fontId="8" fillId="9" borderId="15" xfId="0" applyFont="1" applyFill="1" applyBorder="1" applyAlignment="1" applyProtection="1">
      <alignment horizontal="center"/>
      <protection locked="0"/>
    </xf>
    <xf numFmtId="4" fontId="12" fillId="5" borderId="8" xfId="0" applyNumberFormat="1" applyFont="1" applyFill="1" applyBorder="1" applyProtection="1">
      <protection hidden="1"/>
    </xf>
    <xf numFmtId="4" fontId="12" fillId="2" borderId="8" xfId="0" applyNumberFormat="1" applyFont="1" applyFill="1" applyBorder="1" applyProtection="1">
      <protection hidden="1"/>
    </xf>
    <xf numFmtId="0" fontId="46" fillId="0" borderId="0" xfId="0" applyFont="1"/>
    <xf numFmtId="0" fontId="15" fillId="10" borderId="0" xfId="0" applyFont="1" applyFill="1" applyAlignment="1">
      <alignment horizontal="left" vertical="center" wrapText="1"/>
    </xf>
    <xf numFmtId="0" fontId="4" fillId="10" borderId="40" xfId="0" applyFont="1" applyFill="1" applyBorder="1"/>
    <xf numFmtId="1" fontId="4" fillId="10" borderId="15" xfId="0" applyNumberFormat="1" applyFont="1" applyFill="1" applyBorder="1" applyAlignment="1">
      <alignment horizontal="center"/>
    </xf>
    <xf numFmtId="0" fontId="4" fillId="10" borderId="34" xfId="0" applyFont="1" applyFill="1" applyBorder="1"/>
    <xf numFmtId="0" fontId="4" fillId="10" borderId="29" xfId="0" applyFont="1" applyFill="1" applyBorder="1" applyAlignment="1">
      <alignment horizontal="center"/>
    </xf>
    <xf numFmtId="0" fontId="4" fillId="10" borderId="66" xfId="0" applyFont="1" applyFill="1" applyBorder="1" applyAlignment="1">
      <alignment horizontal="center"/>
    </xf>
    <xf numFmtId="0" fontId="4" fillId="10" borderId="26" xfId="0" applyFont="1" applyFill="1" applyBorder="1"/>
    <xf numFmtId="0" fontId="0" fillId="10" borderId="26" xfId="0" applyFill="1" applyBorder="1"/>
    <xf numFmtId="0" fontId="4" fillId="9" borderId="40" xfId="0" applyFont="1" applyFill="1" applyBorder="1"/>
    <xf numFmtId="0" fontId="49" fillId="9" borderId="65" xfId="0" applyFont="1" applyFill="1" applyBorder="1"/>
    <xf numFmtId="0" fontId="49" fillId="9" borderId="35" xfId="0" applyFont="1" applyFill="1" applyBorder="1"/>
    <xf numFmtId="0" fontId="0" fillId="9" borderId="40" xfId="0" applyFill="1" applyBorder="1"/>
    <xf numFmtId="0" fontId="38" fillId="9" borderId="65" xfId="0" applyFont="1" applyFill="1" applyBorder="1"/>
    <xf numFmtId="0" fontId="0" fillId="9" borderId="65" xfId="0" applyFill="1" applyBorder="1"/>
    <xf numFmtId="0" fontId="38" fillId="9" borderId="35" xfId="0" applyFont="1" applyFill="1" applyBorder="1"/>
    <xf numFmtId="0" fontId="15" fillId="9" borderId="34" xfId="0" applyFont="1" applyFill="1" applyBorder="1" applyAlignment="1">
      <alignment horizontal="center" vertical="center"/>
    </xf>
    <xf numFmtId="0" fontId="4" fillId="9" borderId="65" xfId="0" applyFont="1" applyFill="1" applyBorder="1"/>
    <xf numFmtId="0" fontId="4" fillId="9" borderId="35" xfId="0" applyFont="1" applyFill="1" applyBorder="1"/>
    <xf numFmtId="0" fontId="8" fillId="0" borderId="32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/>
    </xf>
    <xf numFmtId="3" fontId="9" fillId="0" borderId="26" xfId="0" applyNumberFormat="1" applyFont="1" applyBorder="1"/>
    <xf numFmtId="0" fontId="8" fillId="0" borderId="45" xfId="0" applyFont="1" applyBorder="1" applyAlignment="1">
      <alignment horizontal="center"/>
    </xf>
    <xf numFmtId="0" fontId="8" fillId="0" borderId="68" xfId="0" applyFont="1" applyBorder="1" applyAlignment="1" applyProtection="1">
      <alignment horizontal="center"/>
      <protection locked="0"/>
    </xf>
    <xf numFmtId="4" fontId="11" fillId="13" borderId="53" xfId="0" applyNumberFormat="1" applyFont="1" applyFill="1" applyBorder="1" applyProtection="1">
      <protection locked="0"/>
    </xf>
    <xf numFmtId="4" fontId="11" fillId="13" borderId="67" xfId="0" applyNumberFormat="1" applyFont="1" applyFill="1" applyBorder="1" applyProtection="1">
      <protection locked="0"/>
    </xf>
    <xf numFmtId="1" fontId="8" fillId="0" borderId="32" xfId="0" applyNumberFormat="1" applyFont="1" applyBorder="1" applyAlignment="1">
      <alignment horizontal="center"/>
    </xf>
    <xf numFmtId="2" fontId="8" fillId="0" borderId="45" xfId="0" applyNumberFormat="1" applyFont="1" applyBorder="1" applyProtection="1">
      <protection locked="0"/>
    </xf>
    <xf numFmtId="0" fontId="8" fillId="0" borderId="45" xfId="0" applyFont="1" applyBorder="1" applyAlignment="1" applyProtection="1">
      <alignment horizontal="center"/>
      <protection locked="0"/>
    </xf>
    <xf numFmtId="0" fontId="8" fillId="0" borderId="45" xfId="0" applyFont="1" applyBorder="1" applyProtection="1">
      <protection locked="0"/>
    </xf>
    <xf numFmtId="3" fontId="8" fillId="0" borderId="38" xfId="0" applyNumberFormat="1" applyFont="1" applyBorder="1" applyProtection="1">
      <protection locked="0"/>
    </xf>
    <xf numFmtId="167" fontId="8" fillId="2" borderId="28" xfId="0" applyNumberFormat="1" applyFont="1" applyFill="1" applyBorder="1" applyAlignment="1" applyProtection="1">
      <alignment horizontal="left"/>
      <protection hidden="1"/>
    </xf>
    <xf numFmtId="0" fontId="9" fillId="0" borderId="8" xfId="0" applyFont="1" applyBorder="1"/>
    <xf numFmtId="167" fontId="4" fillId="10" borderId="39" xfId="0" applyNumberFormat="1" applyFont="1" applyFill="1" applyBorder="1" applyAlignment="1">
      <alignment horizontal="center"/>
    </xf>
    <xf numFmtId="167" fontId="4" fillId="10" borderId="15" xfId="0" applyNumberFormat="1" applyFont="1" applyFill="1" applyBorder="1" applyAlignment="1">
      <alignment horizontal="center"/>
    </xf>
    <xf numFmtId="167" fontId="4" fillId="10" borderId="34" xfId="0" applyNumberFormat="1" applyFont="1" applyFill="1" applyBorder="1" applyAlignment="1">
      <alignment horizontal="center"/>
    </xf>
    <xf numFmtId="2" fontId="8" fillId="0" borderId="37" xfId="0" applyNumberFormat="1" applyFont="1" applyBorder="1" applyProtection="1">
      <protection locked="0"/>
    </xf>
    <xf numFmtId="4" fontId="11" fillId="7" borderId="38" xfId="0" applyNumberFormat="1" applyFont="1" applyFill="1" applyBorder="1"/>
    <xf numFmtId="4" fontId="11" fillId="7" borderId="48" xfId="0" applyNumberFormat="1" applyFont="1" applyFill="1" applyBorder="1"/>
    <xf numFmtId="4" fontId="11" fillId="7" borderId="49" xfId="0" applyNumberFormat="1" applyFont="1" applyFill="1" applyBorder="1"/>
    <xf numFmtId="3" fontId="11" fillId="13" borderId="69" xfId="0" applyNumberFormat="1" applyFont="1" applyFill="1" applyBorder="1" applyProtection="1">
      <protection locked="0"/>
    </xf>
    <xf numFmtId="2" fontId="11" fillId="4" borderId="17" xfId="0" applyNumberFormat="1" applyFont="1" applyFill="1" applyBorder="1" applyProtection="1">
      <protection locked="0"/>
    </xf>
    <xf numFmtId="2" fontId="8" fillId="10" borderId="0" xfId="0" applyNumberFormat="1" applyFont="1" applyFill="1"/>
    <xf numFmtId="2" fontId="9" fillId="10" borderId="0" xfId="0" applyNumberFormat="1" applyFont="1" applyFill="1"/>
    <xf numFmtId="2" fontId="45" fillId="0" borderId="7" xfId="0" applyNumberFormat="1" applyFont="1" applyBorder="1" applyAlignment="1">
      <alignment horizontal="center"/>
    </xf>
    <xf numFmtId="3" fontId="11" fillId="5" borderId="18" xfId="0" applyNumberFormat="1" applyFont="1" applyFill="1" applyBorder="1" applyProtection="1">
      <protection locked="0"/>
    </xf>
    <xf numFmtId="0" fontId="45" fillId="0" borderId="0" xfId="0" applyFont="1" applyProtection="1">
      <protection locked="0"/>
    </xf>
    <xf numFmtId="2" fontId="47" fillId="0" borderId="32" xfId="0" applyNumberFormat="1" applyFont="1" applyBorder="1" applyAlignment="1">
      <alignment horizontal="center"/>
    </xf>
    <xf numFmtId="1" fontId="47" fillId="0" borderId="9" xfId="0" applyNumberFormat="1" applyFont="1" applyBorder="1" applyAlignment="1">
      <alignment horizontal="center"/>
    </xf>
    <xf numFmtId="2" fontId="47" fillId="0" borderId="16" xfId="0" applyNumberFormat="1" applyFont="1" applyBorder="1" applyAlignment="1">
      <alignment horizontal="center"/>
    </xf>
    <xf numFmtId="2" fontId="47" fillId="0" borderId="48" xfId="0" applyNumberFormat="1" applyFont="1" applyBorder="1" applyAlignment="1">
      <alignment horizontal="center"/>
    </xf>
    <xf numFmtId="2" fontId="47" fillId="0" borderId="14" xfId="0" applyNumberFormat="1" applyFont="1" applyBorder="1" applyAlignment="1">
      <alignment horizontal="center"/>
    </xf>
    <xf numFmtId="167" fontId="12" fillId="5" borderId="53" xfId="0" applyNumberFormat="1" applyFont="1" applyFill="1" applyBorder="1" applyAlignment="1" applyProtection="1">
      <alignment horizontal="center"/>
      <protection hidden="1"/>
    </xf>
    <xf numFmtId="167" fontId="12" fillId="2" borderId="20" xfId="0" applyNumberFormat="1" applyFont="1" applyFill="1" applyBorder="1" applyAlignment="1" applyProtection="1">
      <alignment horizontal="center"/>
      <protection hidden="1"/>
    </xf>
    <xf numFmtId="2" fontId="4" fillId="10" borderId="15" xfId="0" applyNumberFormat="1" applyFont="1" applyFill="1" applyBorder="1" applyAlignment="1">
      <alignment horizontal="center"/>
    </xf>
    <xf numFmtId="2" fontId="4" fillId="10" borderId="15" xfId="0" applyNumberFormat="1" applyFont="1" applyFill="1" applyBorder="1" applyAlignment="1">
      <alignment horizontal="center" vertical="center"/>
    </xf>
    <xf numFmtId="2" fontId="4" fillId="10" borderId="34" xfId="0" applyNumberFormat="1" applyFont="1" applyFill="1" applyBorder="1" applyAlignment="1">
      <alignment horizontal="center"/>
    </xf>
    <xf numFmtId="1" fontId="4" fillId="10" borderId="34" xfId="0" applyNumberFormat="1" applyFont="1" applyFill="1" applyBorder="1" applyAlignment="1">
      <alignment horizontal="center"/>
    </xf>
    <xf numFmtId="1" fontId="4" fillId="10" borderId="39" xfId="0" applyNumberFormat="1" applyFont="1" applyFill="1" applyBorder="1" applyAlignment="1">
      <alignment horizontal="center"/>
    </xf>
    <xf numFmtId="0" fontId="4" fillId="10" borderId="50" xfId="0" applyFont="1" applyFill="1" applyBorder="1" applyAlignment="1">
      <alignment horizontal="center"/>
    </xf>
    <xf numFmtId="1" fontId="4" fillId="10" borderId="50" xfId="0" applyNumberFormat="1" applyFont="1" applyFill="1" applyBorder="1" applyAlignment="1">
      <alignment horizontal="center"/>
    </xf>
    <xf numFmtId="1" fontId="4" fillId="10" borderId="0" xfId="0" applyNumberFormat="1" applyFont="1" applyFill="1" applyAlignment="1">
      <alignment horizontal="center"/>
    </xf>
    <xf numFmtId="2" fontId="4" fillId="10" borderId="0" xfId="0" applyNumberFormat="1" applyFont="1" applyFill="1" applyAlignment="1">
      <alignment horizontal="center"/>
    </xf>
    <xf numFmtId="0" fontId="4" fillId="10" borderId="65" xfId="0" applyFont="1" applyFill="1" applyBorder="1" applyAlignment="1">
      <alignment wrapText="1"/>
    </xf>
    <xf numFmtId="0" fontId="50" fillId="10" borderId="0" xfId="0" applyFont="1" applyFill="1"/>
    <xf numFmtId="0" fontId="15" fillId="18" borderId="0" xfId="0" applyFont="1" applyFill="1"/>
    <xf numFmtId="0" fontId="0" fillId="18" borderId="0" xfId="0" applyFill="1"/>
    <xf numFmtId="167" fontId="4" fillId="10" borderId="0" xfId="0" applyNumberFormat="1" applyFont="1" applyFill="1" applyAlignment="1">
      <alignment horizontal="center"/>
    </xf>
    <xf numFmtId="0" fontId="0" fillId="10" borderId="0" xfId="0" applyFill="1" applyAlignment="1">
      <alignment horizontal="right"/>
    </xf>
    <xf numFmtId="0" fontId="17" fillId="10" borderId="0" xfId="0" applyFont="1" applyFill="1"/>
    <xf numFmtId="2" fontId="52" fillId="0" borderId="0" xfId="0" applyNumberFormat="1" applyFont="1"/>
    <xf numFmtId="3" fontId="52" fillId="0" borderId="0" xfId="0" applyNumberFormat="1" applyFont="1" applyProtection="1">
      <protection locked="0"/>
    </xf>
    <xf numFmtId="0" fontId="52" fillId="0" borderId="0" xfId="0" applyFont="1" applyProtection="1">
      <protection locked="0"/>
    </xf>
    <xf numFmtId="167" fontId="53" fillId="9" borderId="19" xfId="0" applyNumberFormat="1" applyFont="1" applyFill="1" applyBorder="1" applyProtection="1">
      <protection locked="0"/>
    </xf>
    <xf numFmtId="1" fontId="52" fillId="0" borderId="0" xfId="0" applyNumberFormat="1" applyFont="1" applyProtection="1">
      <protection locked="0"/>
    </xf>
    <xf numFmtId="4" fontId="11" fillId="3" borderId="70" xfId="0" applyNumberFormat="1" applyFont="1" applyFill="1" applyBorder="1"/>
    <xf numFmtId="4" fontId="11" fillId="3" borderId="71" xfId="0" applyNumberFormat="1" applyFont="1" applyFill="1" applyBorder="1"/>
    <xf numFmtId="4" fontId="11" fillId="3" borderId="32" xfId="0" applyNumberFormat="1" applyFont="1" applyFill="1" applyBorder="1"/>
    <xf numFmtId="4" fontId="11" fillId="3" borderId="42" xfId="0" applyNumberFormat="1" applyFont="1" applyFill="1" applyBorder="1"/>
    <xf numFmtId="4" fontId="11" fillId="3" borderId="16" xfId="0" applyNumberFormat="1" applyFont="1" applyFill="1" applyBorder="1"/>
    <xf numFmtId="4" fontId="11" fillId="3" borderId="68" xfId="0" applyNumberFormat="1" applyFont="1" applyFill="1" applyBorder="1"/>
    <xf numFmtId="165" fontId="11" fillId="10" borderId="0" xfId="0" applyNumberFormat="1" applyFont="1" applyFill="1" applyAlignment="1">
      <alignment horizontal="left"/>
    </xf>
    <xf numFmtId="0" fontId="8" fillId="10" borderId="0" xfId="0" applyFont="1" applyFill="1"/>
    <xf numFmtId="14" fontId="11" fillId="10" borderId="0" xfId="0" applyNumberFormat="1" applyFont="1" applyFill="1" applyAlignment="1">
      <alignment horizontal="left"/>
    </xf>
    <xf numFmtId="0" fontId="9" fillId="0" borderId="10" xfId="0" applyFont="1" applyBorder="1" applyAlignment="1" applyProtection="1">
      <alignment horizontal="center"/>
      <protection hidden="1"/>
    </xf>
    <xf numFmtId="2" fontId="9" fillId="0" borderId="11" xfId="0" applyNumberFormat="1" applyFont="1" applyBorder="1" applyAlignment="1" applyProtection="1">
      <alignment horizontal="center"/>
      <protection hidden="1"/>
    </xf>
    <xf numFmtId="0" fontId="31" fillId="0" borderId="10" xfId="0" applyFont="1" applyBorder="1" applyAlignment="1" applyProtection="1">
      <alignment horizontal="center"/>
      <protection hidden="1"/>
    </xf>
    <xf numFmtId="0" fontId="9" fillId="0" borderId="13" xfId="0" applyFont="1" applyBorder="1" applyAlignment="1" applyProtection="1">
      <alignment horizontal="center"/>
      <protection hidden="1"/>
    </xf>
    <xf numFmtId="2" fontId="9" fillId="0" borderId="14" xfId="0" applyNumberFormat="1" applyFont="1" applyBorder="1" applyAlignment="1" applyProtection="1">
      <alignment horizontal="center"/>
      <protection hidden="1"/>
    </xf>
    <xf numFmtId="0" fontId="9" fillId="0" borderId="13" xfId="0" applyFont="1" applyBorder="1" applyProtection="1">
      <protection hidden="1"/>
    </xf>
    <xf numFmtId="0" fontId="31" fillId="0" borderId="9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2" fontId="2" fillId="0" borderId="0" xfId="0" applyNumberFormat="1" applyFont="1" applyAlignment="1" applyProtection="1">
      <alignment horizontal="right" vertical="center"/>
      <protection hidden="1"/>
    </xf>
    <xf numFmtId="166" fontId="5" fillId="5" borderId="68" xfId="0" applyNumberFormat="1" applyFont="1" applyFill="1" applyBorder="1" applyProtection="1">
      <protection hidden="1"/>
    </xf>
    <xf numFmtId="166" fontId="20" fillId="5" borderId="8" xfId="0" applyNumberFormat="1" applyFont="1" applyFill="1" applyBorder="1" applyProtection="1">
      <protection hidden="1"/>
    </xf>
    <xf numFmtId="0" fontId="4" fillId="10" borderId="29" xfId="0" applyFont="1" applyFill="1" applyBorder="1" applyAlignment="1">
      <alignment horizontal="center" vertical="center"/>
    </xf>
    <xf numFmtId="1" fontId="4" fillId="10" borderId="39" xfId="0" applyNumberFormat="1" applyFont="1" applyFill="1" applyBorder="1" applyAlignment="1">
      <alignment horizontal="center" vertical="center"/>
    </xf>
    <xf numFmtId="0" fontId="4" fillId="10" borderId="66" xfId="0" applyFont="1" applyFill="1" applyBorder="1" applyAlignment="1">
      <alignment horizontal="center" vertical="center"/>
    </xf>
    <xf numFmtId="1" fontId="4" fillId="10" borderId="15" xfId="0" applyNumberFormat="1" applyFont="1" applyFill="1" applyBorder="1" applyAlignment="1">
      <alignment horizontal="center" vertical="center"/>
    </xf>
    <xf numFmtId="0" fontId="4" fillId="10" borderId="26" xfId="0" applyFont="1" applyFill="1" applyBorder="1" applyAlignment="1">
      <alignment horizontal="center" vertical="center"/>
    </xf>
    <xf numFmtId="167" fontId="4" fillId="10" borderId="34" xfId="0" applyNumberFormat="1" applyFont="1" applyFill="1" applyBorder="1" applyAlignment="1">
      <alignment horizontal="center" vertical="center"/>
    </xf>
    <xf numFmtId="0" fontId="23" fillId="7" borderId="65" xfId="0" applyFont="1" applyFill="1" applyBorder="1"/>
    <xf numFmtId="0" fontId="2" fillId="7" borderId="0" xfId="0" applyFont="1" applyFill="1"/>
    <xf numFmtId="0" fontId="28" fillId="7" borderId="0" xfId="0" applyFont="1" applyFill="1"/>
    <xf numFmtId="0" fontId="34" fillId="7" borderId="0" xfId="0" applyFont="1" applyFill="1"/>
    <xf numFmtId="2" fontId="12" fillId="5" borderId="17" xfId="1" applyNumberFormat="1" applyFont="1" applyFill="1" applyBorder="1" applyAlignment="1" applyProtection="1">
      <alignment horizontal="right"/>
      <protection hidden="1"/>
    </xf>
    <xf numFmtId="2" fontId="12" fillId="5" borderId="4" xfId="1" applyNumberFormat="1" applyFont="1" applyFill="1" applyBorder="1" applyAlignment="1" applyProtection="1">
      <alignment horizontal="right"/>
      <protection hidden="1"/>
    </xf>
    <xf numFmtId="9" fontId="30" fillId="5" borderId="25" xfId="0" applyNumberFormat="1" applyFont="1" applyFill="1" applyBorder="1" applyAlignment="1" applyProtection="1">
      <alignment horizontal="center"/>
      <protection hidden="1"/>
    </xf>
    <xf numFmtId="0" fontId="15" fillId="8" borderId="0" xfId="0" applyFont="1" applyFill="1"/>
    <xf numFmtId="0" fontId="15" fillId="14" borderId="0" xfId="0" applyFont="1" applyFill="1"/>
    <xf numFmtId="0" fontId="0" fillId="14" borderId="0" xfId="0" applyFill="1"/>
    <xf numFmtId="0" fontId="15" fillId="17" borderId="0" xfId="0" applyFont="1" applyFill="1"/>
    <xf numFmtId="0" fontId="0" fillId="17" borderId="0" xfId="0" applyFill="1"/>
    <xf numFmtId="0" fontId="15" fillId="9" borderId="15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4" fillId="9" borderId="29" xfId="0" applyFont="1" applyFill="1" applyBorder="1"/>
    <xf numFmtId="0" fontId="4" fillId="9" borderId="66" xfId="0" applyFont="1" applyFill="1" applyBorder="1"/>
    <xf numFmtId="0" fontId="4" fillId="9" borderId="26" xfId="0" applyFont="1" applyFill="1" applyBorder="1"/>
    <xf numFmtId="0" fontId="0" fillId="9" borderId="29" xfId="0" applyFill="1" applyBorder="1"/>
    <xf numFmtId="0" fontId="0" fillId="9" borderId="66" xfId="0" applyFill="1" applyBorder="1"/>
    <xf numFmtId="0" fontId="0" fillId="9" borderId="26" xfId="0" applyFill="1" applyBorder="1"/>
    <xf numFmtId="0" fontId="15" fillId="9" borderId="29" xfId="0" applyFont="1" applyFill="1" applyBorder="1" applyAlignment="1">
      <alignment horizontal="center" vertical="center"/>
    </xf>
    <xf numFmtId="0" fontId="15" fillId="9" borderId="66" xfId="0" applyFont="1" applyFill="1" applyBorder="1" applyAlignment="1">
      <alignment horizontal="center" vertical="center"/>
    </xf>
    <xf numFmtId="0" fontId="15" fillId="9" borderId="26" xfId="0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12" fillId="0" borderId="9" xfId="0" applyFont="1" applyBorder="1" applyProtection="1">
      <protection locked="0"/>
    </xf>
    <xf numFmtId="167" fontId="11" fillId="3" borderId="24" xfId="0" applyNumberFormat="1" applyFont="1" applyFill="1" applyBorder="1" applyAlignment="1" applyProtection="1">
      <alignment horizontal="center"/>
      <protection locked="0"/>
    </xf>
    <xf numFmtId="4" fontId="11" fillId="2" borderId="23" xfId="0" applyNumberFormat="1" applyFont="1" applyFill="1" applyBorder="1" applyProtection="1">
      <protection hidden="1"/>
    </xf>
    <xf numFmtId="167" fontId="11" fillId="2" borderId="55" xfId="0" applyNumberFormat="1" applyFont="1" applyFill="1" applyBorder="1" applyAlignment="1" applyProtection="1">
      <alignment horizontal="center"/>
      <protection hidden="1"/>
    </xf>
    <xf numFmtId="4" fontId="12" fillId="2" borderId="9" xfId="0" applyNumberFormat="1" applyFont="1" applyFill="1" applyBorder="1" applyAlignment="1" applyProtection="1">
      <alignment horizontal="center"/>
      <protection hidden="1"/>
    </xf>
    <xf numFmtId="0" fontId="6" fillId="2" borderId="45" xfId="0" applyFont="1" applyFill="1" applyBorder="1" applyAlignment="1" applyProtection="1">
      <alignment horizontal="center"/>
      <protection hidden="1"/>
    </xf>
    <xf numFmtId="0" fontId="55" fillId="10" borderId="0" xfId="0" applyFont="1" applyFill="1" applyAlignment="1">
      <alignment horizontal="center"/>
    </xf>
    <xf numFmtId="0" fontId="55" fillId="10" borderId="0" xfId="0" applyFont="1" applyFill="1" applyAlignment="1">
      <alignment horizontal="center" vertical="center"/>
    </xf>
    <xf numFmtId="0" fontId="56" fillId="10" borderId="0" xfId="0" applyFont="1" applyFill="1" applyAlignment="1">
      <alignment vertical="center"/>
    </xf>
    <xf numFmtId="0" fontId="55" fillId="10" borderId="0" xfId="0" applyFont="1" applyFill="1"/>
    <xf numFmtId="0" fontId="17" fillId="10" borderId="0" xfId="0" applyFont="1" applyFill="1" applyProtection="1">
      <protection locked="0"/>
    </xf>
    <xf numFmtId="4" fontId="2" fillId="2" borderId="14" xfId="0" applyNumberFormat="1" applyFont="1" applyFill="1" applyBorder="1" applyProtection="1">
      <protection hidden="1"/>
    </xf>
    <xf numFmtId="0" fontId="6" fillId="2" borderId="10" xfId="0" applyFont="1" applyFill="1" applyBorder="1" applyAlignment="1" applyProtection="1">
      <alignment horizontal="center"/>
      <protection hidden="1"/>
    </xf>
    <xf numFmtId="0" fontId="6" fillId="2" borderId="13" xfId="0" applyFont="1" applyFill="1" applyBorder="1" applyProtection="1">
      <protection hidden="1"/>
    </xf>
    <xf numFmtId="0" fontId="6" fillId="2" borderId="9" xfId="0" applyFont="1" applyFill="1" applyBorder="1" applyProtection="1">
      <protection hidden="1"/>
    </xf>
    <xf numFmtId="4" fontId="2" fillId="2" borderId="10" xfId="0" applyNumberFormat="1" applyFont="1" applyFill="1" applyBorder="1" applyProtection="1">
      <protection hidden="1"/>
    </xf>
    <xf numFmtId="4" fontId="2" fillId="2" borderId="11" xfId="0" applyNumberFormat="1" applyFont="1" applyFill="1" applyBorder="1" applyProtection="1">
      <protection hidden="1"/>
    </xf>
    <xf numFmtId="0" fontId="6" fillId="2" borderId="45" xfId="0" applyFont="1" applyFill="1" applyBorder="1" applyAlignment="1" applyProtection="1">
      <alignment horizontal="center" wrapText="1"/>
      <protection hidden="1"/>
    </xf>
    <xf numFmtId="0" fontId="4" fillId="10" borderId="60" xfId="0" applyFont="1" applyFill="1" applyBorder="1"/>
    <xf numFmtId="0" fontId="4" fillId="10" borderId="0" xfId="0" applyFont="1" applyFill="1" applyProtection="1"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0" fillId="8" borderId="0" xfId="0" applyFont="1" applyFill="1" applyAlignment="1">
      <alignment horizontal="left"/>
    </xf>
    <xf numFmtId="0" fontId="5" fillId="8" borderId="60" xfId="0" applyFont="1" applyFill="1" applyBorder="1" applyAlignment="1">
      <alignment horizontal="left"/>
    </xf>
    <xf numFmtId="0" fontId="15" fillId="10" borderId="0" xfId="0" applyFont="1" applyFill="1" applyAlignment="1">
      <alignment horizontal="left"/>
    </xf>
    <xf numFmtId="0" fontId="17" fillId="10" borderId="0" xfId="0" applyFont="1" applyFill="1" applyAlignment="1" applyProtection="1">
      <alignment horizontal="left"/>
      <protection hidden="1"/>
    </xf>
    <xf numFmtId="0" fontId="21" fillId="10" borderId="0" xfId="0" applyFont="1" applyFill="1" applyAlignment="1">
      <alignment horizontal="left" vertical="center" wrapText="1"/>
    </xf>
    <xf numFmtId="0" fontId="28" fillId="1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1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2" fillId="0" borderId="10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2" fontId="8" fillId="0" borderId="12" xfId="0" applyNumberFormat="1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" fontId="8" fillId="0" borderId="4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14" fontId="9" fillId="13" borderId="12" xfId="0" applyNumberFormat="1" applyFont="1" applyFill="1" applyBorder="1" applyAlignment="1">
      <alignment horizontal="center"/>
    </xf>
    <xf numFmtId="14" fontId="9" fillId="13" borderId="11" xfId="0" applyNumberFormat="1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12" fillId="0" borderId="24" xfId="0" applyFont="1" applyBorder="1" applyAlignment="1">
      <alignment vertical="top"/>
    </xf>
    <xf numFmtId="14" fontId="9" fillId="13" borderId="30" xfId="0" applyNumberFormat="1" applyFont="1" applyFill="1" applyBorder="1" applyAlignment="1">
      <alignment horizontal="center"/>
    </xf>
    <xf numFmtId="14" fontId="9" fillId="13" borderId="5" xfId="0" applyNumberFormat="1" applyFont="1" applyFill="1" applyBorder="1" applyAlignment="1">
      <alignment horizontal="center"/>
    </xf>
    <xf numFmtId="14" fontId="9" fillId="13" borderId="6" xfId="0" applyNumberFormat="1" applyFont="1" applyFill="1" applyBorder="1" applyAlignment="1">
      <alignment horizontal="center"/>
    </xf>
    <xf numFmtId="14" fontId="9" fillId="13" borderId="7" xfId="0" applyNumberFormat="1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right"/>
    </xf>
    <xf numFmtId="2" fontId="11" fillId="5" borderId="4" xfId="0" applyNumberFormat="1" applyFont="1" applyFill="1" applyBorder="1" applyAlignment="1">
      <alignment horizontal="right"/>
    </xf>
    <xf numFmtId="0" fontId="8" fillId="9" borderId="37" xfId="0" applyFont="1" applyFill="1" applyBorder="1" applyAlignment="1">
      <alignment horizontal="center"/>
    </xf>
    <xf numFmtId="0" fontId="8" fillId="9" borderId="47" xfId="0" applyFont="1" applyFill="1" applyBorder="1" applyAlignment="1">
      <alignment horizontal="center"/>
    </xf>
    <xf numFmtId="0" fontId="8" fillId="9" borderId="36" xfId="0" applyFont="1" applyFill="1" applyBorder="1" applyAlignment="1">
      <alignment horizontal="center"/>
    </xf>
    <xf numFmtId="4" fontId="11" fillId="5" borderId="2" xfId="0" applyNumberFormat="1" applyFont="1" applyFill="1" applyBorder="1" applyAlignment="1">
      <alignment horizontal="right"/>
    </xf>
    <xf numFmtId="4" fontId="11" fillId="5" borderId="4" xfId="0" applyNumberFormat="1" applyFont="1" applyFill="1" applyBorder="1" applyAlignment="1">
      <alignment horizontal="right"/>
    </xf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 applyProtection="1">
      <alignment horizontal="center" vertical="center"/>
      <protection locked="0"/>
    </xf>
    <xf numFmtId="2" fontId="8" fillId="0" borderId="11" xfId="0" applyNumberFormat="1" applyFont="1" applyBorder="1" applyAlignment="1" applyProtection="1">
      <alignment horizontal="center" vertical="center"/>
      <protection locked="0"/>
    </xf>
    <xf numFmtId="166" fontId="5" fillId="0" borderId="73" xfId="0" applyNumberFormat="1" applyFont="1" applyBorder="1" applyAlignment="1" applyProtection="1">
      <alignment horizontal="center"/>
      <protection locked="0"/>
    </xf>
    <xf numFmtId="166" fontId="5" fillId="0" borderId="54" xfId="0" applyNumberFormat="1" applyFont="1" applyBorder="1" applyAlignment="1" applyProtection="1">
      <alignment horizontal="center"/>
      <protection locked="0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6" fontId="5" fillId="0" borderId="37" xfId="0" applyNumberFormat="1" applyFont="1" applyBorder="1" applyAlignment="1" applyProtection="1">
      <alignment horizontal="center"/>
      <protection locked="0"/>
    </xf>
    <xf numFmtId="166" fontId="5" fillId="0" borderId="53" xfId="0" applyNumberFormat="1" applyFont="1" applyBorder="1" applyAlignment="1" applyProtection="1">
      <alignment horizontal="center"/>
      <protection locked="0"/>
    </xf>
    <xf numFmtId="166" fontId="5" fillId="0" borderId="43" xfId="0" applyNumberFormat="1" applyFont="1" applyBorder="1" applyAlignment="1" applyProtection="1">
      <alignment horizontal="center"/>
      <protection locked="0"/>
    </xf>
    <xf numFmtId="166" fontId="5" fillId="0" borderId="55" xfId="0" applyNumberFormat="1" applyFont="1" applyBorder="1" applyAlignment="1" applyProtection="1">
      <alignment horizontal="center"/>
      <protection locked="0"/>
    </xf>
    <xf numFmtId="0" fontId="28" fillId="10" borderId="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 applyProtection="1">
      <alignment horizontal="center" wrapText="1"/>
      <protection hidden="1"/>
    </xf>
    <xf numFmtId="0" fontId="11" fillId="2" borderId="13" xfId="0" applyFont="1" applyFill="1" applyBorder="1" applyAlignment="1" applyProtection="1">
      <alignment horizontal="center" wrapText="1"/>
      <protection hidden="1"/>
    </xf>
    <xf numFmtId="0" fontId="6" fillId="0" borderId="12" xfId="0" applyFont="1" applyBorder="1" applyAlignment="1" applyProtection="1">
      <alignment horizontal="left" vertical="center" wrapText="1"/>
      <protection hidden="1"/>
    </xf>
    <xf numFmtId="0" fontId="6" fillId="0" borderId="30" xfId="0" applyFont="1" applyBorder="1" applyAlignment="1" applyProtection="1">
      <alignment horizontal="left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 applyProtection="1">
      <alignment horizontal="left" vertical="center" wrapText="1"/>
      <protection hidden="1"/>
    </xf>
    <xf numFmtId="0" fontId="4" fillId="10" borderId="1" xfId="0" applyFont="1" applyFill="1" applyBorder="1" applyAlignment="1">
      <alignment horizontal="left" vertical="center" wrapText="1"/>
    </xf>
    <xf numFmtId="0" fontId="15" fillId="17" borderId="65" xfId="0" applyFont="1" applyFill="1" applyBorder="1" applyAlignment="1">
      <alignment horizontal="center" vertical="center" textRotation="90" wrapText="1"/>
    </xf>
    <xf numFmtId="0" fontId="15" fillId="17" borderId="35" xfId="0" applyFont="1" applyFill="1" applyBorder="1" applyAlignment="1">
      <alignment horizontal="center" vertical="center" textRotation="90" wrapText="1"/>
    </xf>
    <xf numFmtId="0" fontId="15" fillId="9" borderId="37" xfId="0" applyFont="1" applyFill="1" applyBorder="1" applyAlignment="1">
      <alignment horizontal="left" vertical="center" wrapText="1"/>
    </xf>
    <xf numFmtId="0" fontId="15" fillId="9" borderId="36" xfId="0" applyFont="1" applyFill="1" applyBorder="1" applyAlignment="1">
      <alignment horizontal="left" vertical="center" wrapText="1"/>
    </xf>
    <xf numFmtId="0" fontId="15" fillId="14" borderId="65" xfId="0" applyFont="1" applyFill="1" applyBorder="1" applyAlignment="1">
      <alignment horizontal="center" vertical="center" textRotation="90" wrapText="1"/>
    </xf>
    <xf numFmtId="0" fontId="15" fillId="14" borderId="35" xfId="0" applyFont="1" applyFill="1" applyBorder="1" applyAlignment="1">
      <alignment horizontal="center" vertical="center" textRotation="90" wrapText="1"/>
    </xf>
    <xf numFmtId="0" fontId="39" fillId="9" borderId="40" xfId="0" applyFont="1" applyFill="1" applyBorder="1" applyAlignment="1">
      <alignment horizontal="left" vertical="center"/>
    </xf>
    <xf numFmtId="0" fontId="39" fillId="9" borderId="50" xfId="0" applyFont="1" applyFill="1" applyBorder="1" applyAlignment="1">
      <alignment horizontal="left" vertical="center"/>
    </xf>
    <xf numFmtId="0" fontId="39" fillId="9" borderId="39" xfId="0" applyFont="1" applyFill="1" applyBorder="1" applyAlignment="1">
      <alignment horizontal="left" vertical="center"/>
    </xf>
    <xf numFmtId="0" fontId="39" fillId="9" borderId="35" xfId="0" applyFont="1" applyFill="1" applyBorder="1" applyAlignment="1">
      <alignment horizontal="left" vertical="center"/>
    </xf>
    <xf numFmtId="0" fontId="39" fillId="9" borderId="1" xfId="0" applyFont="1" applyFill="1" applyBorder="1" applyAlignment="1">
      <alignment horizontal="left" vertical="center"/>
    </xf>
    <xf numFmtId="0" fontId="39" fillId="9" borderId="34" xfId="0" applyFont="1" applyFill="1" applyBorder="1" applyAlignment="1">
      <alignment horizontal="left" vertical="center"/>
    </xf>
    <xf numFmtId="0" fontId="4" fillId="10" borderId="19" xfId="0" applyFont="1" applyFill="1" applyBorder="1" applyAlignment="1">
      <alignment horizontal="left" vertical="center" wrapText="1"/>
    </xf>
    <xf numFmtId="0" fontId="4" fillId="10" borderId="40" xfId="0" applyFont="1" applyFill="1" applyBorder="1" applyAlignment="1">
      <alignment horizontal="left" vertical="center" wrapText="1"/>
    </xf>
    <xf numFmtId="0" fontId="4" fillId="10" borderId="50" xfId="0" applyFont="1" applyFill="1" applyBorder="1" applyAlignment="1">
      <alignment horizontal="left" vertical="center" wrapText="1"/>
    </xf>
    <xf numFmtId="0" fontId="4" fillId="10" borderId="39" xfId="0" applyFont="1" applyFill="1" applyBorder="1" applyAlignment="1">
      <alignment horizontal="left" vertical="center" wrapText="1"/>
    </xf>
    <xf numFmtId="0" fontId="4" fillId="10" borderId="37" xfId="0" applyFont="1" applyFill="1" applyBorder="1" applyAlignment="1">
      <alignment horizontal="left" vertical="center" wrapText="1"/>
    </xf>
    <xf numFmtId="0" fontId="4" fillId="10" borderId="47" xfId="0" applyFont="1" applyFill="1" applyBorder="1" applyAlignment="1">
      <alignment horizontal="left" vertical="center" wrapText="1"/>
    </xf>
    <xf numFmtId="0" fontId="4" fillId="10" borderId="36" xfId="0" applyFont="1" applyFill="1" applyBorder="1" applyAlignment="1">
      <alignment horizontal="left" vertical="center" wrapText="1"/>
    </xf>
    <xf numFmtId="0" fontId="15" fillId="8" borderId="65" xfId="0" applyFont="1" applyFill="1" applyBorder="1" applyAlignment="1">
      <alignment horizontal="center" vertical="center" textRotation="90" wrapText="1"/>
    </xf>
    <xf numFmtId="0" fontId="15" fillId="8" borderId="35" xfId="0" applyFont="1" applyFill="1" applyBorder="1" applyAlignment="1">
      <alignment horizontal="center" vertical="center" textRotation="90" wrapText="1"/>
    </xf>
  </cellXfs>
  <cellStyles count="7">
    <cellStyle name="Hyperlink" xfId="6"/>
    <cellStyle name="Komma" xfId="1" builtinId="3"/>
    <cellStyle name="Komma 2" xfId="2"/>
    <cellStyle name="Komma 2 2" xfId="5"/>
    <cellStyle name="Komma 3" xfId="4"/>
    <cellStyle name="Schlecht" xfId="3" builtinId="27"/>
    <cellStyle name="Standard" xfId="0" builtinId="0"/>
  </cellStyles>
  <dxfs count="0"/>
  <tableStyles count="0" defaultTableStyle="TableStyleMedium2" defaultPivotStyle="PivotStyleLight16"/>
  <colors>
    <mruColors>
      <color rgb="FFCCFFFF"/>
      <color rgb="FF66FFFF"/>
      <color rgb="FFB1E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Q135"/>
  <sheetViews>
    <sheetView topLeftCell="A16" zoomScale="120" zoomScaleNormal="120" workbookViewId="0">
      <selection activeCell="E28" sqref="E28"/>
    </sheetView>
  </sheetViews>
  <sheetFormatPr baseColWidth="10" defaultColWidth="11.42578125" defaultRowHeight="15" x14ac:dyDescent="0.25"/>
  <cols>
    <col min="1" max="1" width="2.85546875" customWidth="1"/>
    <col min="2" max="2" width="2.7109375" style="63" customWidth="1"/>
    <col min="3" max="3" width="3.85546875" style="63" customWidth="1"/>
    <col min="4" max="4" width="2.7109375" style="63" customWidth="1"/>
    <col min="5" max="5" width="3.85546875" style="63" customWidth="1"/>
    <col min="6" max="6" width="2.7109375" style="63" customWidth="1"/>
    <col min="7" max="7" width="25.42578125" customWidth="1"/>
    <col min="8" max="8" width="22.28515625" customWidth="1"/>
    <col min="9" max="9" width="12" customWidth="1"/>
    <col min="10" max="10" width="18.7109375" customWidth="1"/>
    <col min="11" max="11" width="22.85546875" customWidth="1"/>
    <col min="12" max="12" width="5.42578125" customWidth="1"/>
  </cols>
  <sheetData>
    <row r="1" spans="1:17" ht="9.75" customHeight="1" thickBot="1" x14ac:dyDescent="0.3">
      <c r="A1" s="67"/>
      <c r="B1" s="78"/>
      <c r="C1" s="78"/>
      <c r="D1" s="78"/>
      <c r="E1" s="78"/>
      <c r="F1" s="78"/>
      <c r="G1" s="79"/>
      <c r="H1" s="79"/>
      <c r="I1" s="79"/>
      <c r="J1" s="79"/>
      <c r="K1" s="79"/>
      <c r="L1" s="79"/>
      <c r="M1" s="286"/>
      <c r="N1" s="287"/>
      <c r="O1" s="287"/>
      <c r="P1" s="287"/>
      <c r="Q1" s="287"/>
    </row>
    <row r="2" spans="1:17" ht="15.75" thickTop="1" x14ac:dyDescent="0.25">
      <c r="A2" s="67"/>
      <c r="B2" s="98"/>
      <c r="C2" s="99"/>
      <c r="D2" s="99"/>
      <c r="E2" s="99"/>
      <c r="F2" s="99"/>
      <c r="G2" s="100"/>
      <c r="H2" s="100"/>
      <c r="I2" s="100"/>
      <c r="J2" s="100"/>
      <c r="K2" s="100"/>
      <c r="L2" s="101"/>
      <c r="M2" s="287"/>
      <c r="N2" s="287"/>
      <c r="O2" s="287"/>
      <c r="P2" s="287"/>
      <c r="Q2" s="287"/>
    </row>
    <row r="3" spans="1:17" ht="20.25" x14ac:dyDescent="0.3">
      <c r="A3" s="67"/>
      <c r="B3" s="102"/>
      <c r="C3" s="103"/>
      <c r="D3" s="104" t="s">
        <v>0</v>
      </c>
      <c r="E3" s="103"/>
      <c r="F3" s="103"/>
      <c r="G3" s="105"/>
      <c r="H3" s="105"/>
      <c r="I3" s="105"/>
      <c r="J3" s="106"/>
      <c r="K3" s="106"/>
      <c r="L3" s="107"/>
      <c r="M3" s="287"/>
      <c r="N3" s="287"/>
      <c r="O3" s="639"/>
      <c r="P3" s="639"/>
      <c r="Q3" s="639"/>
    </row>
    <row r="4" spans="1:17" x14ac:dyDescent="0.25">
      <c r="A4" s="67"/>
      <c r="B4" s="102"/>
      <c r="C4" s="103"/>
      <c r="D4" s="636" t="s">
        <v>1</v>
      </c>
      <c r="E4" s="636"/>
      <c r="F4" s="636"/>
      <c r="G4" s="636"/>
      <c r="H4" s="636"/>
      <c r="I4" s="636"/>
      <c r="J4" s="636"/>
      <c r="K4" s="636"/>
      <c r="L4" s="637"/>
      <c r="M4" s="287"/>
      <c r="N4" s="287"/>
      <c r="O4" s="287"/>
      <c r="P4" s="287"/>
      <c r="Q4" s="287"/>
    </row>
    <row r="5" spans="1:17" ht="15.75" thickBot="1" x14ac:dyDescent="0.3">
      <c r="A5" s="67"/>
      <c r="B5" s="108"/>
      <c r="C5" s="109"/>
      <c r="D5" s="109"/>
      <c r="E5" s="109"/>
      <c r="F5" s="109"/>
      <c r="G5" s="110"/>
      <c r="H5" s="111"/>
      <c r="I5" s="111"/>
      <c r="J5" s="111"/>
      <c r="K5" s="111"/>
      <c r="L5" s="112"/>
      <c r="M5" s="287"/>
      <c r="N5" s="287"/>
      <c r="O5" s="287"/>
      <c r="P5" s="287"/>
      <c r="Q5" s="287"/>
    </row>
    <row r="6" spans="1:17" ht="15.75" thickTop="1" x14ac:dyDescent="0.25">
      <c r="A6" s="67"/>
      <c r="B6" s="284"/>
      <c r="C6" s="282"/>
      <c r="D6" s="282"/>
      <c r="E6" s="282"/>
      <c r="F6" s="282"/>
      <c r="G6" s="67"/>
      <c r="H6" s="283"/>
      <c r="I6" s="283"/>
      <c r="J6" s="283"/>
      <c r="K6" s="283"/>
      <c r="L6" s="285"/>
      <c r="M6" s="287"/>
      <c r="N6" s="287"/>
      <c r="O6" s="288"/>
      <c r="P6" s="287"/>
      <c r="Q6" s="287"/>
    </row>
    <row r="7" spans="1:17" x14ac:dyDescent="0.25">
      <c r="A7" s="67"/>
      <c r="B7" s="84"/>
      <c r="C7" s="315" t="s">
        <v>2</v>
      </c>
      <c r="D7" s="315"/>
      <c r="E7" s="315" t="s">
        <v>3</v>
      </c>
      <c r="F7" s="66"/>
      <c r="G7" s="67"/>
      <c r="H7" s="67"/>
      <c r="I7" s="67"/>
      <c r="J7" s="67"/>
      <c r="K7" s="67"/>
      <c r="L7" s="68"/>
      <c r="M7" s="287"/>
      <c r="N7" s="287"/>
      <c r="O7" s="288"/>
      <c r="P7" s="287"/>
      <c r="Q7" s="287"/>
    </row>
    <row r="8" spans="1:17" ht="15.75" thickBot="1" x14ac:dyDescent="0.3">
      <c r="A8" s="67"/>
      <c r="B8" s="81"/>
      <c r="D8" s="66"/>
      <c r="E8" s="66"/>
      <c r="F8" s="66"/>
      <c r="G8" s="67"/>
      <c r="H8" s="67"/>
      <c r="I8" s="67"/>
      <c r="K8" s="67"/>
      <c r="L8" s="68"/>
      <c r="M8" s="287"/>
      <c r="N8" s="287"/>
      <c r="O8" s="288"/>
      <c r="P8" s="287"/>
      <c r="Q8" s="287"/>
    </row>
    <row r="9" spans="1:17" ht="19.5" customHeight="1" thickBot="1" x14ac:dyDescent="0.3">
      <c r="A9" s="67"/>
      <c r="B9" s="81"/>
      <c r="C9" s="87"/>
      <c r="D9" s="66"/>
      <c r="E9" s="87"/>
      <c r="F9" s="66"/>
      <c r="G9" s="640" t="s">
        <v>4</v>
      </c>
      <c r="H9" s="640"/>
      <c r="I9" s="640"/>
      <c r="J9" s="640"/>
      <c r="K9" s="640"/>
      <c r="L9" s="68"/>
      <c r="M9" s="287"/>
      <c r="N9" s="287"/>
      <c r="O9" s="287"/>
      <c r="P9" s="287"/>
      <c r="Q9" s="287"/>
    </row>
    <row r="10" spans="1:17" ht="15.75" customHeight="1" thickBot="1" x14ac:dyDescent="0.3">
      <c r="A10" s="67"/>
      <c r="B10" s="81"/>
      <c r="C10" s="65"/>
      <c r="D10" s="66"/>
      <c r="E10" s="66"/>
      <c r="F10" s="66"/>
      <c r="G10" s="69"/>
      <c r="H10" s="67"/>
      <c r="I10" s="67"/>
      <c r="J10" s="67"/>
      <c r="K10" s="67"/>
      <c r="L10" s="68"/>
      <c r="M10" s="287"/>
      <c r="N10" s="287"/>
      <c r="O10" s="287"/>
      <c r="P10" s="287"/>
      <c r="Q10" s="287"/>
    </row>
    <row r="11" spans="1:17" ht="24.75" customHeight="1" thickBot="1" x14ac:dyDescent="0.3">
      <c r="A11" s="67"/>
      <c r="B11" s="81"/>
      <c r="C11" s="87"/>
      <c r="D11" s="66"/>
      <c r="E11" s="87"/>
      <c r="F11" s="66"/>
      <c r="G11" s="641" t="s">
        <v>5</v>
      </c>
      <c r="H11" s="641"/>
      <c r="I11" s="641"/>
      <c r="J11" s="641"/>
      <c r="K11" s="641"/>
      <c r="L11" s="68"/>
      <c r="M11" s="287"/>
      <c r="N11" s="287"/>
      <c r="O11" s="287"/>
      <c r="P11" s="287"/>
      <c r="Q11" s="287"/>
    </row>
    <row r="12" spans="1:17" ht="17.25" customHeight="1" thickBot="1" x14ac:dyDescent="0.3">
      <c r="A12" s="67"/>
      <c r="B12" s="81"/>
      <c r="C12" s="65"/>
      <c r="D12" s="66"/>
      <c r="E12" s="66"/>
      <c r="F12" s="66"/>
      <c r="G12" s="69"/>
      <c r="H12" s="67"/>
      <c r="I12" s="67"/>
      <c r="J12" s="67"/>
      <c r="K12" s="67"/>
      <c r="L12" s="68"/>
      <c r="M12" s="287"/>
      <c r="N12" s="287"/>
      <c r="O12" s="287"/>
      <c r="P12" s="287"/>
      <c r="Q12" s="287"/>
    </row>
    <row r="13" spans="1:17" ht="19.5" customHeight="1" thickBot="1" x14ac:dyDescent="0.3">
      <c r="A13" s="67"/>
      <c r="B13" s="81"/>
      <c r="C13" s="87"/>
      <c r="D13" s="66"/>
      <c r="E13" s="87"/>
      <c r="F13" s="66"/>
      <c r="G13" s="640" t="s">
        <v>6</v>
      </c>
      <c r="H13" s="640"/>
      <c r="I13" s="640"/>
      <c r="J13" s="640"/>
      <c r="K13" s="640"/>
      <c r="L13" s="68"/>
      <c r="M13" s="287"/>
      <c r="N13" s="287"/>
      <c r="O13" s="287"/>
      <c r="P13" s="287"/>
      <c r="Q13" s="287"/>
    </row>
    <row r="14" spans="1:17" ht="15.75" customHeight="1" x14ac:dyDescent="0.25">
      <c r="A14" s="67"/>
      <c r="B14" s="81"/>
      <c r="C14" s="83"/>
      <c r="D14" s="66"/>
      <c r="E14" s="66"/>
      <c r="F14" s="66"/>
      <c r="G14" s="640" t="s">
        <v>7</v>
      </c>
      <c r="H14" s="640"/>
      <c r="I14" s="640"/>
      <c r="J14" s="640"/>
      <c r="K14" s="640"/>
      <c r="L14" s="68"/>
      <c r="M14" s="287"/>
      <c r="N14" s="287"/>
      <c r="O14" s="287"/>
      <c r="P14" s="287"/>
      <c r="Q14" s="287"/>
    </row>
    <row r="15" spans="1:17" ht="23.25" customHeight="1" x14ac:dyDescent="0.25">
      <c r="A15" s="67"/>
      <c r="B15" s="81"/>
      <c r="C15" s="83"/>
      <c r="D15" s="66"/>
      <c r="E15" s="66"/>
      <c r="F15" s="66"/>
      <c r="G15" s="640" t="s">
        <v>8</v>
      </c>
      <c r="H15" s="640"/>
      <c r="I15" s="640"/>
      <c r="J15" s="640"/>
      <c r="K15" s="640"/>
      <c r="L15" s="68"/>
      <c r="M15" s="287"/>
      <c r="N15" s="287"/>
      <c r="O15" s="287"/>
      <c r="P15" s="287"/>
      <c r="Q15" s="287"/>
    </row>
    <row r="16" spans="1:17" ht="15.75" customHeight="1" thickBot="1" x14ac:dyDescent="0.3">
      <c r="A16" s="67"/>
      <c r="B16" s="81"/>
      <c r="C16" s="83"/>
      <c r="D16" s="66"/>
      <c r="E16" s="66"/>
      <c r="F16" s="66"/>
      <c r="G16" s="69"/>
      <c r="H16" s="67"/>
      <c r="I16" s="67"/>
      <c r="J16" s="67"/>
      <c r="K16" s="67"/>
      <c r="L16" s="68"/>
      <c r="M16" s="287"/>
      <c r="N16" s="287"/>
      <c r="O16" s="287"/>
      <c r="P16" s="287"/>
      <c r="Q16" s="287"/>
    </row>
    <row r="17" spans="1:17" ht="19.5" customHeight="1" thickBot="1" x14ac:dyDescent="0.3">
      <c r="A17" s="67"/>
      <c r="B17" s="81"/>
      <c r="C17" s="87"/>
      <c r="D17" s="66"/>
      <c r="E17" s="87"/>
      <c r="F17" s="66"/>
      <c r="G17" s="640" t="s">
        <v>9</v>
      </c>
      <c r="H17" s="640"/>
      <c r="I17" s="640"/>
      <c r="J17" s="640"/>
      <c r="K17" s="640"/>
      <c r="L17" s="68"/>
      <c r="M17" s="287"/>
      <c r="N17" s="287"/>
      <c r="O17" s="287"/>
      <c r="P17" s="287"/>
      <c r="Q17" s="287"/>
    </row>
    <row r="18" spans="1:17" ht="15.75" customHeight="1" x14ac:dyDescent="0.25">
      <c r="A18" s="67"/>
      <c r="B18" s="81"/>
      <c r="C18" s="83"/>
      <c r="D18" s="66"/>
      <c r="E18" s="66"/>
      <c r="F18" s="66"/>
      <c r="G18" s="640" t="s">
        <v>10</v>
      </c>
      <c r="H18" s="640"/>
      <c r="I18" s="640"/>
      <c r="J18" s="640"/>
      <c r="K18" s="640"/>
      <c r="L18" s="68"/>
      <c r="M18" s="287"/>
      <c r="N18" s="287"/>
      <c r="O18" s="287"/>
      <c r="P18" s="287"/>
      <c r="Q18" s="287"/>
    </row>
    <row r="19" spans="1:17" ht="16.5" customHeight="1" thickBot="1" x14ac:dyDescent="0.3">
      <c r="A19" s="67"/>
      <c r="B19" s="81"/>
      <c r="C19" s="83"/>
      <c r="D19" s="66"/>
      <c r="E19" s="66"/>
      <c r="F19" s="66"/>
      <c r="G19" s="69"/>
      <c r="H19" s="67"/>
      <c r="I19" s="67"/>
      <c r="J19" s="67"/>
      <c r="K19" s="67"/>
      <c r="L19" s="68"/>
      <c r="M19" s="287"/>
      <c r="N19" s="287"/>
      <c r="O19" s="287"/>
      <c r="P19" s="287"/>
      <c r="Q19" s="287"/>
    </row>
    <row r="20" spans="1:17" ht="19.5" customHeight="1" thickBot="1" x14ac:dyDescent="0.3">
      <c r="A20" s="67"/>
      <c r="B20" s="81"/>
      <c r="C20" s="87"/>
      <c r="D20" s="66"/>
      <c r="E20" s="87"/>
      <c r="F20" s="66"/>
      <c r="G20" s="640" t="s">
        <v>11</v>
      </c>
      <c r="H20" s="640"/>
      <c r="I20" s="640"/>
      <c r="J20" s="640"/>
      <c r="K20" s="640"/>
      <c r="L20" s="68"/>
      <c r="M20" s="287"/>
      <c r="N20" s="287"/>
      <c r="O20" s="287"/>
      <c r="P20" s="287"/>
      <c r="Q20" s="287"/>
    </row>
    <row r="21" spans="1:17" ht="8.1" customHeight="1" x14ac:dyDescent="0.25">
      <c r="A21" s="67"/>
      <c r="B21" s="81"/>
      <c r="C21" s="65"/>
      <c r="D21" s="66"/>
      <c r="E21" s="66"/>
      <c r="F21" s="66"/>
      <c r="G21" s="69"/>
      <c r="H21" s="67"/>
      <c r="I21" s="67"/>
      <c r="J21" s="67"/>
      <c r="K21" s="67"/>
      <c r="L21" s="68"/>
      <c r="M21" s="287"/>
      <c r="N21" s="287"/>
      <c r="O21" s="287"/>
      <c r="P21" s="287"/>
      <c r="Q21" s="287"/>
    </row>
    <row r="22" spans="1:17" ht="8.1" customHeight="1" x14ac:dyDescent="0.25">
      <c r="A22" s="67"/>
      <c r="B22" s="81"/>
      <c r="C22" s="620"/>
      <c r="D22" s="619"/>
      <c r="E22" s="619"/>
      <c r="F22" s="619"/>
      <c r="G22" s="621"/>
      <c r="H22" s="622"/>
      <c r="I22" s="622"/>
      <c r="J22" s="622"/>
      <c r="K22" s="622"/>
      <c r="L22" s="68"/>
      <c r="M22" s="287"/>
      <c r="N22" s="287"/>
      <c r="O22" s="287"/>
      <c r="P22" s="287"/>
      <c r="Q22" s="287"/>
    </row>
    <row r="23" spans="1:17" ht="18.600000000000001" customHeight="1" x14ac:dyDescent="0.25">
      <c r="A23" s="67"/>
      <c r="B23" s="66"/>
      <c r="C23" s="65"/>
      <c r="D23" s="66"/>
      <c r="E23" s="66"/>
      <c r="F23" s="66"/>
      <c r="G23" s="69"/>
      <c r="H23" s="67"/>
      <c r="I23" s="67"/>
      <c r="J23" s="67"/>
      <c r="K23" s="67"/>
      <c r="L23" s="68"/>
      <c r="M23" s="287"/>
      <c r="N23" s="287"/>
      <c r="O23" s="287"/>
      <c r="P23" s="287"/>
      <c r="Q23" s="287"/>
    </row>
    <row r="24" spans="1:17" ht="19.5" customHeight="1" x14ac:dyDescent="0.25">
      <c r="A24" s="68"/>
      <c r="B24" s="66"/>
      <c r="C24" s="638" t="s">
        <v>12</v>
      </c>
      <c r="D24" s="638"/>
      <c r="E24" s="638"/>
      <c r="F24" s="638"/>
      <c r="G24" s="638"/>
      <c r="H24" s="638"/>
      <c r="I24" s="638"/>
      <c r="J24" s="638"/>
      <c r="K24" s="638"/>
      <c r="L24" s="68"/>
      <c r="M24" s="287"/>
      <c r="N24" s="287"/>
      <c r="O24" s="287"/>
      <c r="P24" s="287"/>
      <c r="Q24" s="287"/>
    </row>
    <row r="25" spans="1:17" ht="8.1" customHeight="1" x14ac:dyDescent="0.25">
      <c r="A25" s="68"/>
      <c r="B25" s="66"/>
      <c r="C25" s="66"/>
      <c r="D25" s="66"/>
      <c r="E25" s="66"/>
      <c r="F25" s="66"/>
      <c r="G25" s="67"/>
      <c r="H25" s="67"/>
      <c r="I25" s="67"/>
      <c r="J25" s="67"/>
      <c r="K25" s="67"/>
      <c r="L25" s="68"/>
      <c r="M25" s="287"/>
      <c r="N25" s="287"/>
      <c r="O25" s="287"/>
      <c r="P25" s="287"/>
      <c r="Q25" s="287"/>
    </row>
    <row r="26" spans="1:17" s="413" customFormat="1" ht="19.5" customHeight="1" x14ac:dyDescent="0.2">
      <c r="A26" s="631"/>
      <c r="B26" s="385"/>
      <c r="C26" s="315" t="s">
        <v>2</v>
      </c>
      <c r="D26" s="315"/>
      <c r="E26" s="315" t="s">
        <v>3</v>
      </c>
      <c r="F26" s="385"/>
      <c r="G26" s="71"/>
      <c r="H26" s="71"/>
      <c r="I26" s="71"/>
      <c r="J26" s="71"/>
      <c r="K26" s="71"/>
      <c r="L26" s="631"/>
      <c r="M26" s="632"/>
      <c r="N26" s="632"/>
      <c r="O26" s="632"/>
      <c r="P26" s="632"/>
      <c r="Q26" s="632"/>
    </row>
    <row r="27" spans="1:17" s="413" customFormat="1" ht="8.1" customHeight="1" thickBot="1" x14ac:dyDescent="0.25">
      <c r="A27" s="631"/>
      <c r="B27" s="385"/>
      <c r="C27" s="385"/>
      <c r="D27" s="385"/>
      <c r="E27" s="385"/>
      <c r="F27" s="385"/>
      <c r="G27" s="71"/>
      <c r="H27" s="71"/>
      <c r="I27" s="71"/>
      <c r="J27" s="71"/>
      <c r="K27" s="71"/>
      <c r="L27" s="631"/>
      <c r="M27" s="632"/>
      <c r="N27" s="632"/>
      <c r="O27" s="632"/>
      <c r="P27" s="632"/>
      <c r="Q27" s="632"/>
    </row>
    <row r="28" spans="1:17" s="413" customFormat="1" ht="19.5" customHeight="1" thickBot="1" x14ac:dyDescent="0.25">
      <c r="A28" s="631"/>
      <c r="B28" s="385"/>
      <c r="C28" s="633"/>
      <c r="D28" s="385"/>
      <c r="E28" s="633"/>
      <c r="F28" s="385"/>
      <c r="G28" s="71" t="s">
        <v>13</v>
      </c>
      <c r="H28" s="71"/>
      <c r="I28" s="71"/>
      <c r="J28" s="71"/>
      <c r="K28" s="71"/>
      <c r="L28" s="631"/>
      <c r="M28" s="632"/>
      <c r="N28" s="632"/>
      <c r="O28" s="632"/>
      <c r="P28" s="632"/>
      <c r="Q28" s="632"/>
    </row>
    <row r="29" spans="1:17" s="413" customFormat="1" ht="8.1" customHeight="1" thickBot="1" x14ac:dyDescent="0.25">
      <c r="A29" s="631"/>
      <c r="B29" s="385"/>
      <c r="C29" s="634"/>
      <c r="D29" s="385"/>
      <c r="E29" s="634"/>
      <c r="F29" s="385"/>
      <c r="G29" s="71"/>
      <c r="H29" s="71"/>
      <c r="I29" s="71"/>
      <c r="J29" s="71"/>
      <c r="K29" s="71"/>
      <c r="L29" s="631"/>
      <c r="M29" s="632"/>
      <c r="N29" s="632"/>
      <c r="O29" s="632"/>
      <c r="P29" s="632"/>
      <c r="Q29" s="632"/>
    </row>
    <row r="30" spans="1:17" s="413" customFormat="1" ht="19.5" customHeight="1" thickBot="1" x14ac:dyDescent="0.25">
      <c r="A30" s="631"/>
      <c r="B30" s="385"/>
      <c r="C30" s="633"/>
      <c r="D30" s="71"/>
      <c r="E30" s="633"/>
      <c r="F30" s="385"/>
      <c r="G30" s="71" t="s">
        <v>14</v>
      </c>
      <c r="H30" s="71"/>
      <c r="I30" s="71"/>
      <c r="J30" s="71"/>
      <c r="K30" s="71"/>
      <c r="L30" s="631"/>
      <c r="M30" s="632"/>
      <c r="N30" s="632"/>
      <c r="O30" s="632"/>
      <c r="P30" s="632"/>
      <c r="Q30" s="632"/>
    </row>
    <row r="31" spans="1:17" s="413" customFormat="1" ht="8.1" customHeight="1" thickBot="1" x14ac:dyDescent="0.25">
      <c r="A31" s="631"/>
      <c r="B31" s="385"/>
      <c r="C31" s="71"/>
      <c r="D31" s="71"/>
      <c r="E31" s="71"/>
      <c r="F31" s="385"/>
      <c r="G31" s="71"/>
      <c r="H31" s="71"/>
      <c r="I31" s="71"/>
      <c r="J31" s="71"/>
      <c r="K31" s="71"/>
      <c r="L31" s="631"/>
      <c r="M31" s="632"/>
      <c r="N31" s="632"/>
      <c r="O31" s="632"/>
      <c r="P31" s="632"/>
      <c r="Q31" s="632"/>
    </row>
    <row r="32" spans="1:17" s="413" customFormat="1" ht="19.5" customHeight="1" thickBot="1" x14ac:dyDescent="0.25">
      <c r="A32" s="631"/>
      <c r="B32" s="385"/>
      <c r="C32" s="633"/>
      <c r="D32" s="71"/>
      <c r="E32" s="633"/>
      <c r="F32" s="385"/>
      <c r="G32" s="71" t="s">
        <v>15</v>
      </c>
      <c r="H32" s="71"/>
      <c r="I32" s="71"/>
      <c r="J32" s="71"/>
      <c r="K32" s="71"/>
      <c r="L32" s="631"/>
      <c r="M32" s="632"/>
      <c r="N32" s="632"/>
      <c r="O32" s="632"/>
      <c r="P32" s="632"/>
      <c r="Q32" s="632"/>
    </row>
    <row r="33" spans="1:17" s="413" customFormat="1" ht="8.1" customHeight="1" thickBot="1" x14ac:dyDescent="0.25">
      <c r="A33" s="631"/>
      <c r="B33" s="385"/>
      <c r="C33" s="71"/>
      <c r="D33" s="71"/>
      <c r="E33" s="71"/>
      <c r="F33" s="385"/>
      <c r="G33" s="71"/>
      <c r="H33" s="71"/>
      <c r="I33" s="71"/>
      <c r="J33" s="71"/>
      <c r="K33" s="71"/>
      <c r="L33" s="631"/>
      <c r="M33" s="632"/>
      <c r="N33" s="632"/>
      <c r="O33" s="632"/>
      <c r="P33" s="632"/>
      <c r="Q33" s="632"/>
    </row>
    <row r="34" spans="1:17" s="413" customFormat="1" ht="19.5" customHeight="1" thickBot="1" x14ac:dyDescent="0.25">
      <c r="A34" s="631"/>
      <c r="B34" s="385"/>
      <c r="C34" s="633"/>
      <c r="D34" s="385"/>
      <c r="E34" s="633"/>
      <c r="F34" s="385"/>
      <c r="G34" s="71" t="s">
        <v>16</v>
      </c>
      <c r="H34" s="71"/>
      <c r="I34" s="71"/>
      <c r="J34" s="71"/>
      <c r="K34" s="71"/>
      <c r="L34" s="631"/>
      <c r="M34" s="632"/>
      <c r="N34" s="632"/>
      <c r="O34" s="632"/>
      <c r="P34" s="632"/>
      <c r="Q34" s="632"/>
    </row>
    <row r="35" spans="1:17" s="413" customFormat="1" ht="8.25" customHeight="1" thickBot="1" x14ac:dyDescent="0.25">
      <c r="A35" s="631"/>
      <c r="B35" s="385"/>
      <c r="C35" s="635"/>
      <c r="D35" s="385"/>
      <c r="E35" s="635"/>
      <c r="F35" s="385"/>
      <c r="G35" s="71"/>
      <c r="H35" s="71"/>
      <c r="I35" s="71"/>
      <c r="J35" s="71"/>
      <c r="K35" s="71"/>
      <c r="L35" s="631"/>
      <c r="M35" s="632"/>
      <c r="N35" s="632"/>
      <c r="O35" s="632"/>
      <c r="P35" s="632"/>
      <c r="Q35" s="632"/>
    </row>
    <row r="36" spans="1:17" s="413" customFormat="1" ht="19.5" customHeight="1" thickBot="1" x14ac:dyDescent="0.25">
      <c r="A36" s="631"/>
      <c r="B36" s="385"/>
      <c r="C36" s="633"/>
      <c r="D36" s="385"/>
      <c r="E36" s="633"/>
      <c r="F36" s="385"/>
      <c r="G36" s="71" t="s">
        <v>17</v>
      </c>
      <c r="H36" s="71"/>
      <c r="I36" s="71"/>
      <c r="J36" s="71"/>
      <c r="K36" s="71"/>
      <c r="L36" s="631"/>
      <c r="M36" s="632"/>
      <c r="N36" s="632"/>
      <c r="O36" s="632"/>
      <c r="P36" s="632"/>
      <c r="Q36" s="632"/>
    </row>
    <row r="37" spans="1:17" ht="37.9" customHeight="1" x14ac:dyDescent="0.25">
      <c r="A37" s="68"/>
      <c r="B37" s="66"/>
      <c r="C37" s="66"/>
      <c r="D37" s="66"/>
      <c r="E37" s="66"/>
      <c r="F37" s="66"/>
      <c r="G37" s="67"/>
      <c r="H37" s="67"/>
      <c r="I37" s="67"/>
      <c r="J37" s="67"/>
      <c r="K37" s="67"/>
      <c r="L37" s="68"/>
      <c r="M37" s="287"/>
      <c r="N37" s="287"/>
      <c r="O37" s="287"/>
      <c r="P37" s="287"/>
      <c r="Q37" s="287"/>
    </row>
    <row r="38" spans="1:17" x14ac:dyDescent="0.25">
      <c r="A38" s="68"/>
      <c r="B38" s="66"/>
      <c r="C38" s="70" t="s">
        <v>18</v>
      </c>
      <c r="D38" s="70"/>
      <c r="E38" s="70"/>
      <c r="G38" s="71"/>
      <c r="H38" s="67"/>
      <c r="I38" s="67"/>
      <c r="J38" s="67"/>
      <c r="K38" s="67"/>
      <c r="L38" s="68"/>
      <c r="M38" s="287"/>
      <c r="N38" s="287"/>
      <c r="O38" s="287"/>
      <c r="P38" s="287"/>
      <c r="Q38" s="287"/>
    </row>
    <row r="39" spans="1:17" ht="24.95" customHeight="1" x14ac:dyDescent="0.25">
      <c r="A39" s="68"/>
      <c r="B39" s="66"/>
      <c r="C39" s="66"/>
      <c r="D39" s="66"/>
      <c r="E39" s="66"/>
      <c r="F39" s="66"/>
      <c r="G39" s="72" t="s">
        <v>19</v>
      </c>
      <c r="H39" s="73"/>
      <c r="I39" s="73"/>
      <c r="J39" s="73"/>
      <c r="K39" s="292"/>
      <c r="L39" s="68"/>
      <c r="M39" s="287"/>
      <c r="N39" s="287"/>
      <c r="O39" s="287"/>
      <c r="P39" s="287"/>
      <c r="Q39" s="287"/>
    </row>
    <row r="40" spans="1:17" ht="24.95" customHeight="1" x14ac:dyDescent="0.25">
      <c r="A40" s="68"/>
      <c r="B40" s="66"/>
      <c r="C40" s="66"/>
      <c r="D40" s="66"/>
      <c r="E40" s="66"/>
      <c r="F40" s="66"/>
      <c r="G40" s="72" t="s">
        <v>20</v>
      </c>
      <c r="H40" s="73"/>
      <c r="I40" s="73"/>
      <c r="J40" s="73"/>
      <c r="K40" s="292"/>
      <c r="L40" s="68"/>
      <c r="M40" s="287"/>
      <c r="N40" s="287"/>
      <c r="O40" s="287"/>
      <c r="P40" s="287"/>
      <c r="Q40" s="287"/>
    </row>
    <row r="41" spans="1:17" ht="24.95" customHeight="1" x14ac:dyDescent="0.25">
      <c r="A41" s="68"/>
      <c r="B41" s="66"/>
      <c r="C41" s="66"/>
      <c r="D41" s="66"/>
      <c r="E41" s="66"/>
      <c r="F41" s="66"/>
      <c r="G41" s="72" t="s">
        <v>21</v>
      </c>
      <c r="H41" s="290" t="s">
        <v>22</v>
      </c>
      <c r="I41" s="293"/>
      <c r="J41" s="291"/>
      <c r="K41" s="292"/>
      <c r="L41" s="68"/>
      <c r="M41" s="287"/>
      <c r="N41" s="287"/>
      <c r="O41" s="288" t="s">
        <v>23</v>
      </c>
      <c r="P41" s="288"/>
      <c r="Q41" s="288"/>
    </row>
    <row r="42" spans="1:17" ht="21.75" customHeight="1" x14ac:dyDescent="0.25">
      <c r="A42" s="68"/>
      <c r="B42" s="66"/>
      <c r="C42" s="66"/>
      <c r="D42" s="66"/>
      <c r="E42" s="66"/>
      <c r="F42" s="66"/>
      <c r="G42" s="67"/>
      <c r="H42" s="67"/>
      <c r="I42" s="67"/>
      <c r="J42" s="67"/>
      <c r="K42" s="67"/>
      <c r="L42" s="68"/>
      <c r="M42" s="287"/>
      <c r="N42" s="287"/>
      <c r="O42" s="288" t="s">
        <v>24</v>
      </c>
      <c r="P42" s="288"/>
      <c r="Q42" s="288"/>
    </row>
    <row r="43" spans="1:17" x14ac:dyDescent="0.25">
      <c r="A43" s="68"/>
      <c r="B43" s="76"/>
      <c r="C43" s="66"/>
      <c r="D43" s="66"/>
      <c r="E43" s="66"/>
      <c r="F43" s="66"/>
      <c r="G43" s="72" t="s">
        <v>25</v>
      </c>
      <c r="H43" s="74"/>
      <c r="I43" s="74"/>
      <c r="J43" s="67"/>
      <c r="K43" s="67"/>
      <c r="L43" s="68"/>
      <c r="M43" s="287"/>
      <c r="N43" s="287"/>
      <c r="O43" s="288" t="s">
        <v>26</v>
      </c>
      <c r="P43" s="288"/>
      <c r="Q43" s="288"/>
    </row>
    <row r="44" spans="1:17" x14ac:dyDescent="0.25">
      <c r="A44" s="68"/>
      <c r="B44" s="76"/>
      <c r="C44" s="76"/>
      <c r="D44" s="75"/>
      <c r="E44" s="75"/>
      <c r="F44" s="75"/>
      <c r="G44" s="72"/>
      <c r="H44" s="76"/>
      <c r="I44" s="67"/>
      <c r="J44" s="67"/>
      <c r="K44" s="67"/>
      <c r="L44" s="68"/>
      <c r="M44" s="287"/>
      <c r="N44" s="287"/>
      <c r="O44" s="288" t="s">
        <v>27</v>
      </c>
      <c r="P44" s="288"/>
      <c r="Q44" s="288"/>
    </row>
    <row r="45" spans="1:17" x14ac:dyDescent="0.25">
      <c r="A45" s="68"/>
      <c r="B45" s="76"/>
      <c r="C45" s="66"/>
      <c r="D45" s="66"/>
      <c r="E45" s="66"/>
      <c r="F45" s="66"/>
      <c r="G45" s="72" t="s">
        <v>28</v>
      </c>
      <c r="H45" s="77">
        <f ca="1">TODAY()</f>
        <v>45611</v>
      </c>
      <c r="I45" s="67"/>
      <c r="J45" s="67"/>
      <c r="K45" s="67"/>
      <c r="L45" s="68"/>
      <c r="M45" s="287"/>
      <c r="N45" s="287"/>
      <c r="O45" s="288" t="s">
        <v>22</v>
      </c>
      <c r="P45" s="288"/>
      <c r="Q45" s="288"/>
    </row>
    <row r="46" spans="1:17" x14ac:dyDescent="0.25">
      <c r="A46" s="68"/>
      <c r="B46" s="76"/>
      <c r="C46" s="76"/>
      <c r="D46" s="76"/>
      <c r="E46" s="76"/>
      <c r="F46" s="76"/>
      <c r="G46" s="72"/>
      <c r="H46" s="76"/>
      <c r="I46" s="67"/>
      <c r="J46" s="67"/>
      <c r="K46" s="67"/>
      <c r="L46" s="68"/>
      <c r="M46" s="287"/>
      <c r="N46" s="287"/>
      <c r="O46" s="287"/>
      <c r="P46" s="287"/>
      <c r="Q46" s="287"/>
    </row>
    <row r="47" spans="1:17" x14ac:dyDescent="0.25">
      <c r="A47" s="68"/>
      <c r="B47" s="66"/>
      <c r="C47" s="66"/>
      <c r="D47" s="66"/>
      <c r="E47" s="66"/>
      <c r="F47" s="66"/>
      <c r="G47" s="72" t="s">
        <v>29</v>
      </c>
      <c r="H47" s="73"/>
      <c r="I47" s="73"/>
      <c r="J47" s="67"/>
      <c r="K47" s="67"/>
      <c r="L47" s="68"/>
      <c r="M47" s="287"/>
      <c r="N47" s="287"/>
      <c r="P47" s="287"/>
      <c r="Q47" s="287"/>
    </row>
    <row r="48" spans="1:17" x14ac:dyDescent="0.25">
      <c r="A48" s="68"/>
      <c r="B48" s="66"/>
      <c r="C48" s="66"/>
      <c r="D48" s="66"/>
      <c r="E48" s="66"/>
      <c r="F48" s="66"/>
      <c r="G48" s="67"/>
      <c r="H48" s="67"/>
      <c r="I48" s="67"/>
      <c r="J48" s="67"/>
      <c r="K48" s="67"/>
      <c r="L48" s="68"/>
      <c r="M48" s="287"/>
      <c r="N48" s="287"/>
      <c r="O48" s="287"/>
      <c r="P48" s="287"/>
      <c r="Q48" s="287"/>
    </row>
    <row r="49" spans="1:17" ht="6" customHeight="1" thickBot="1" x14ac:dyDescent="0.3">
      <c r="A49" s="68"/>
      <c r="B49" s="82"/>
      <c r="C49" s="78"/>
      <c r="D49" s="78"/>
      <c r="E49" s="78"/>
      <c r="F49" s="78"/>
      <c r="G49" s="79"/>
      <c r="H49" s="79"/>
      <c r="I49" s="79"/>
      <c r="J49" s="79"/>
      <c r="K49" s="79"/>
      <c r="L49" s="80"/>
      <c r="M49" s="287"/>
      <c r="N49" s="287"/>
      <c r="P49" s="287"/>
      <c r="Q49" s="287"/>
    </row>
    <row r="50" spans="1:17" ht="15.75" thickTop="1" x14ac:dyDescent="0.25">
      <c r="A50" s="67"/>
      <c r="B50" s="66"/>
      <c r="C50" s="66"/>
      <c r="D50" s="66"/>
      <c r="E50" s="66"/>
      <c r="F50" s="66"/>
      <c r="G50" s="67"/>
      <c r="H50" s="67"/>
      <c r="I50" s="67"/>
      <c r="J50" s="67"/>
      <c r="K50" s="67"/>
      <c r="L50" s="67"/>
      <c r="M50" s="287"/>
      <c r="N50" s="287"/>
      <c r="O50" s="287"/>
      <c r="P50" s="287"/>
      <c r="Q50" s="287"/>
    </row>
    <row r="51" spans="1:17" x14ac:dyDescent="0.25">
      <c r="B51"/>
      <c r="C51"/>
      <c r="D51"/>
      <c r="E51"/>
      <c r="F51"/>
    </row>
    <row r="52" spans="1:17" x14ac:dyDescent="0.25">
      <c r="B52"/>
      <c r="C52"/>
      <c r="D52"/>
      <c r="E52"/>
      <c r="F52"/>
    </row>
    <row r="53" spans="1:17" x14ac:dyDescent="0.25">
      <c r="B53"/>
      <c r="C53"/>
      <c r="D53"/>
      <c r="E53"/>
      <c r="F53"/>
    </row>
    <row r="54" spans="1:17" x14ac:dyDescent="0.25">
      <c r="B54"/>
      <c r="C54"/>
      <c r="D54"/>
      <c r="E54"/>
      <c r="F54"/>
    </row>
    <row r="55" spans="1:17" x14ac:dyDescent="0.25">
      <c r="B55"/>
      <c r="C55"/>
      <c r="D55"/>
      <c r="E55"/>
      <c r="F55"/>
    </row>
    <row r="56" spans="1:17" x14ac:dyDescent="0.25">
      <c r="B56"/>
      <c r="C56"/>
      <c r="D56"/>
      <c r="E56"/>
      <c r="F56"/>
    </row>
    <row r="57" spans="1:17" x14ac:dyDescent="0.25">
      <c r="B57"/>
      <c r="C57"/>
      <c r="D57"/>
      <c r="E57"/>
      <c r="F57"/>
    </row>
    <row r="58" spans="1:17" x14ac:dyDescent="0.25">
      <c r="B58"/>
      <c r="C58"/>
      <c r="D58"/>
      <c r="E58"/>
      <c r="F58"/>
    </row>
    <row r="59" spans="1:17" x14ac:dyDescent="0.25">
      <c r="B59"/>
      <c r="C59"/>
      <c r="D59"/>
      <c r="E59"/>
      <c r="F59"/>
    </row>
    <row r="60" spans="1:17" x14ac:dyDescent="0.25">
      <c r="B60"/>
      <c r="C60"/>
      <c r="D60"/>
      <c r="E60"/>
      <c r="F60"/>
    </row>
    <row r="61" spans="1:17" x14ac:dyDescent="0.25">
      <c r="B61"/>
      <c r="C61"/>
      <c r="D61"/>
      <c r="E61"/>
      <c r="F61"/>
    </row>
    <row r="62" spans="1:17" x14ac:dyDescent="0.25">
      <c r="B62"/>
      <c r="C62"/>
      <c r="D62"/>
      <c r="E62"/>
      <c r="F62"/>
    </row>
    <row r="63" spans="1:17" x14ac:dyDescent="0.25">
      <c r="B63"/>
      <c r="C63"/>
      <c r="D63"/>
      <c r="E63"/>
      <c r="F63"/>
    </row>
    <row r="64" spans="1:17" x14ac:dyDescent="0.25">
      <c r="B64"/>
      <c r="C64"/>
      <c r="D64"/>
      <c r="E64"/>
      <c r="F64"/>
    </row>
    <row r="65" spans="2:6" x14ac:dyDescent="0.25">
      <c r="B65"/>
      <c r="C65"/>
      <c r="D65"/>
      <c r="E65"/>
      <c r="F65"/>
    </row>
    <row r="66" spans="2:6" x14ac:dyDescent="0.25">
      <c r="B66"/>
      <c r="C66"/>
      <c r="D66"/>
      <c r="E66"/>
      <c r="F66"/>
    </row>
    <row r="67" spans="2:6" x14ac:dyDescent="0.25">
      <c r="B67"/>
      <c r="C67"/>
      <c r="D67"/>
      <c r="E67"/>
      <c r="F67"/>
    </row>
    <row r="68" spans="2:6" x14ac:dyDescent="0.25">
      <c r="B68"/>
      <c r="C68"/>
      <c r="D68"/>
      <c r="E68"/>
      <c r="F68"/>
    </row>
    <row r="69" spans="2:6" x14ac:dyDescent="0.25">
      <c r="B69"/>
      <c r="C69"/>
      <c r="D69"/>
      <c r="E69"/>
      <c r="F69"/>
    </row>
    <row r="70" spans="2:6" x14ac:dyDescent="0.25">
      <c r="B70"/>
      <c r="C70"/>
      <c r="D70"/>
      <c r="E70"/>
      <c r="F70"/>
    </row>
    <row r="71" spans="2:6" x14ac:dyDescent="0.25">
      <c r="B71"/>
      <c r="C71"/>
      <c r="D71"/>
      <c r="E71"/>
      <c r="F71"/>
    </row>
    <row r="72" spans="2:6" x14ac:dyDescent="0.25">
      <c r="B72"/>
      <c r="C72"/>
      <c r="D72"/>
      <c r="E72"/>
      <c r="F72"/>
    </row>
    <row r="73" spans="2:6" x14ac:dyDescent="0.25">
      <c r="B73"/>
      <c r="C73"/>
      <c r="D73"/>
      <c r="E73"/>
      <c r="F73"/>
    </row>
    <row r="74" spans="2:6" x14ac:dyDescent="0.25">
      <c r="B74"/>
      <c r="C74"/>
      <c r="D74"/>
      <c r="E74"/>
      <c r="F74"/>
    </row>
    <row r="75" spans="2:6" x14ac:dyDescent="0.25">
      <c r="B75"/>
      <c r="C75"/>
      <c r="D75"/>
      <c r="E75"/>
      <c r="F75"/>
    </row>
    <row r="76" spans="2:6" x14ac:dyDescent="0.25">
      <c r="B76"/>
      <c r="C76"/>
      <c r="D76"/>
      <c r="E76"/>
      <c r="F76"/>
    </row>
    <row r="77" spans="2:6" x14ac:dyDescent="0.25">
      <c r="B77"/>
      <c r="C77"/>
      <c r="D77"/>
      <c r="E77"/>
      <c r="F77"/>
    </row>
    <row r="78" spans="2:6" x14ac:dyDescent="0.25">
      <c r="B78"/>
      <c r="C78"/>
      <c r="D78"/>
      <c r="E78"/>
      <c r="F78"/>
    </row>
    <row r="79" spans="2:6" x14ac:dyDescent="0.25">
      <c r="B79"/>
      <c r="C79"/>
      <c r="D79"/>
      <c r="E79"/>
      <c r="F79"/>
    </row>
    <row r="80" spans="2:6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</sheetData>
  <sheetProtection algorithmName="SHA-512" hashValue="zGweLmWqBsQTCeA+d+kWeGSSfoL59D3hBHl+O/l+2XaKJl7FVkknz6cxSg1aIzaXxNdT7CBRN8RRls6hkL4qxw==" saltValue="r/H8IpcQ4660NGm3pWMPUQ==" spinCount="100000" sheet="1" objects="1" scenarios="1"/>
  <mergeCells count="10">
    <mergeCell ref="C24:K24"/>
    <mergeCell ref="O3:Q3"/>
    <mergeCell ref="G9:K9"/>
    <mergeCell ref="G11:K11"/>
    <mergeCell ref="G13:K13"/>
    <mergeCell ref="G17:K17"/>
    <mergeCell ref="G20:K20"/>
    <mergeCell ref="G14:K14"/>
    <mergeCell ref="G18:K18"/>
    <mergeCell ref="G15:K15"/>
  </mergeCells>
  <dataValidations disablePrompts="1" count="1">
    <dataValidation type="list" allowBlank="1" showInputMessage="1" showErrorMessage="1" sqref="H41">
      <formula1>$O$41:$O$45</formula1>
    </dataValidation>
  </dataValidations>
  <pageMargins left="0.7" right="0.7" top="0.78740157499999996" bottom="0.78740157499999996" header="0.3" footer="0.3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Klassifizierung!$A$1:$A$12</xm:f>
          </x14:formula1>
          <xm:sqref>O3:Q3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5"/>
  <sheetViews>
    <sheetView workbookViewId="0">
      <selection sqref="A1:J123"/>
    </sheetView>
  </sheetViews>
  <sheetFormatPr baseColWidth="10" defaultColWidth="11.42578125" defaultRowHeight="15" x14ac:dyDescent="0.25"/>
  <cols>
    <col min="1" max="1" width="8.42578125" customWidth="1"/>
    <col min="2" max="2" width="6.28515625" customWidth="1"/>
    <col min="3" max="3" width="28.5703125" customWidth="1"/>
    <col min="4" max="4" width="12.140625" customWidth="1"/>
    <col min="5" max="6" width="16.7109375" customWidth="1"/>
    <col min="7" max="7" width="28.5703125" customWidth="1"/>
    <col min="8" max="8" width="13" customWidth="1"/>
    <col min="9" max="12" width="16.7109375" customWidth="1"/>
    <col min="14" max="14" width="16.7109375" customWidth="1"/>
  </cols>
  <sheetData>
    <row r="1" spans="1:16" ht="26.25" customHeight="1" x14ac:dyDescent="0.25">
      <c r="A1" s="407" t="s">
        <v>212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307"/>
      <c r="N1" s="307"/>
      <c r="O1" s="308"/>
      <c r="P1" s="67"/>
    </row>
    <row r="2" spans="1:16" x14ac:dyDescent="0.25">
      <c r="A2" s="31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67"/>
      <c r="N2" s="67"/>
      <c r="O2" s="310"/>
      <c r="P2" s="67"/>
    </row>
    <row r="3" spans="1:16" ht="17.25" customHeight="1" x14ac:dyDescent="0.25">
      <c r="A3" s="589" t="s">
        <v>213</v>
      </c>
      <c r="B3" s="590"/>
      <c r="C3" s="591"/>
      <c r="D3" s="592"/>
      <c r="E3" s="592"/>
      <c r="F3" s="592"/>
      <c r="G3" s="592"/>
      <c r="H3" s="592"/>
      <c r="I3" s="592"/>
      <c r="J3" s="421"/>
      <c r="K3" s="421"/>
      <c r="L3" s="421"/>
      <c r="M3" s="67"/>
      <c r="N3" s="67"/>
      <c r="O3" s="310"/>
      <c r="P3" s="67"/>
    </row>
    <row r="4" spans="1:16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310"/>
      <c r="P4" s="67"/>
    </row>
    <row r="5" spans="1:16" x14ac:dyDescent="0.25">
      <c r="A5" s="553" t="s">
        <v>214</v>
      </c>
      <c r="B5" s="554"/>
      <c r="C5" s="554"/>
      <c r="D5" s="554"/>
      <c r="E5" s="554"/>
      <c r="F5" s="554"/>
      <c r="G5" s="554"/>
      <c r="H5" s="554"/>
      <c r="I5" s="554"/>
      <c r="J5" s="67"/>
      <c r="K5" s="67"/>
      <c r="L5" s="67"/>
      <c r="M5" s="67"/>
      <c r="N5" s="67"/>
      <c r="O5" s="310"/>
      <c r="P5" s="67"/>
    </row>
    <row r="6" spans="1:16" ht="15" customHeight="1" x14ac:dyDescent="0.25">
      <c r="B6" s="67"/>
      <c r="C6" s="497"/>
      <c r="D6" s="497"/>
      <c r="E6" s="609" t="s">
        <v>215</v>
      </c>
      <c r="F6" s="67"/>
      <c r="G6" s="500"/>
      <c r="H6" s="500"/>
      <c r="I6" s="609" t="s">
        <v>215</v>
      </c>
      <c r="J6" s="67"/>
      <c r="K6" s="67"/>
      <c r="L6" s="67"/>
      <c r="M6" s="67"/>
      <c r="N6" s="67"/>
      <c r="O6" s="310"/>
    </row>
    <row r="7" spans="1:16" ht="15" customHeight="1" x14ac:dyDescent="0.25">
      <c r="A7" s="67"/>
      <c r="B7" s="67"/>
      <c r="C7" s="498" t="s">
        <v>216</v>
      </c>
      <c r="D7" s="505"/>
      <c r="E7" s="610" t="s">
        <v>217</v>
      </c>
      <c r="F7" s="489"/>
      <c r="G7" s="501" t="s">
        <v>218</v>
      </c>
      <c r="H7" s="502"/>
      <c r="I7" s="610" t="s">
        <v>217</v>
      </c>
      <c r="J7" s="67"/>
      <c r="K7" s="67"/>
      <c r="L7" s="67"/>
      <c r="M7" s="67"/>
      <c r="N7" s="67"/>
      <c r="O7" s="310"/>
    </row>
    <row r="8" spans="1:16" ht="15" customHeight="1" x14ac:dyDescent="0.25">
      <c r="A8" s="67"/>
      <c r="B8" s="67"/>
      <c r="C8" s="499"/>
      <c r="D8" s="506"/>
      <c r="E8" s="611" t="s">
        <v>219</v>
      </c>
      <c r="F8" s="489"/>
      <c r="G8" s="503"/>
      <c r="H8" s="335"/>
      <c r="I8" s="611" t="s">
        <v>219</v>
      </c>
      <c r="J8" s="67"/>
      <c r="K8" s="67"/>
      <c r="L8" s="67"/>
      <c r="M8" s="67"/>
      <c r="N8" s="67"/>
      <c r="O8" s="310"/>
    </row>
    <row r="9" spans="1:16" x14ac:dyDescent="0.25">
      <c r="A9" s="67"/>
      <c r="B9" s="71"/>
      <c r="C9" s="311" t="s">
        <v>220</v>
      </c>
      <c r="D9" s="493" t="s">
        <v>221</v>
      </c>
      <c r="E9" s="491">
        <v>26.446766094976454</v>
      </c>
      <c r="F9" s="71"/>
      <c r="G9" s="311" t="s">
        <v>222</v>
      </c>
      <c r="H9" s="493" t="s">
        <v>221</v>
      </c>
      <c r="I9" s="491">
        <v>48.158609126984125</v>
      </c>
      <c r="J9" s="67"/>
      <c r="K9" s="67"/>
      <c r="L9" s="67"/>
      <c r="M9" s="67"/>
      <c r="N9" s="67"/>
      <c r="O9" s="310"/>
    </row>
    <row r="10" spans="1:16" x14ac:dyDescent="0.25">
      <c r="A10" s="67"/>
      <c r="B10" s="71"/>
      <c r="C10" s="311" t="s">
        <v>223</v>
      </c>
      <c r="D10" s="494" t="s">
        <v>221</v>
      </c>
      <c r="E10" s="491">
        <v>28.249455959183667</v>
      </c>
      <c r="F10" s="71"/>
      <c r="G10" s="311" t="s">
        <v>224</v>
      </c>
      <c r="H10" s="494" t="s">
        <v>221</v>
      </c>
      <c r="I10" s="491">
        <v>34.491787500000008</v>
      </c>
      <c r="J10" s="67"/>
      <c r="K10" s="67"/>
      <c r="L10" s="67"/>
      <c r="M10" s="67"/>
      <c r="N10" s="67"/>
      <c r="O10" s="310"/>
    </row>
    <row r="11" spans="1:16" x14ac:dyDescent="0.25">
      <c r="A11" s="67"/>
      <c r="B11" s="71"/>
      <c r="C11" s="311" t="s">
        <v>225</v>
      </c>
      <c r="D11" s="494" t="s">
        <v>221</v>
      </c>
      <c r="E11" s="491">
        <v>24.986583954248371</v>
      </c>
      <c r="F11" s="71"/>
      <c r="G11" s="311" t="s">
        <v>226</v>
      </c>
      <c r="H11" s="494" t="s">
        <v>221</v>
      </c>
      <c r="I11" s="491">
        <v>30.802986944444445</v>
      </c>
      <c r="J11" s="67"/>
      <c r="K11" s="67"/>
      <c r="L11" s="67"/>
      <c r="M11" s="67"/>
      <c r="N11" s="67"/>
      <c r="O11" s="310"/>
    </row>
    <row r="12" spans="1:16" x14ac:dyDescent="0.25">
      <c r="A12" s="67"/>
      <c r="B12" s="71"/>
      <c r="C12" s="311" t="s">
        <v>227</v>
      </c>
      <c r="D12" s="494" t="s">
        <v>221</v>
      </c>
      <c r="E12" s="491">
        <v>20.835852096838735</v>
      </c>
      <c r="F12" s="71"/>
      <c r="G12" s="311" t="s">
        <v>228</v>
      </c>
      <c r="H12" s="494" t="s">
        <v>221</v>
      </c>
      <c r="I12" s="491">
        <v>33.553956818181817</v>
      </c>
      <c r="J12" s="67"/>
      <c r="K12" s="67"/>
      <c r="L12" s="67"/>
      <c r="M12" s="67"/>
      <c r="N12" s="67"/>
      <c r="O12" s="310"/>
    </row>
    <row r="13" spans="1:16" x14ac:dyDescent="0.25">
      <c r="A13" s="67"/>
      <c r="B13" s="71"/>
      <c r="C13" s="311" t="s">
        <v>229</v>
      </c>
      <c r="D13" s="494" t="s">
        <v>221</v>
      </c>
      <c r="E13" s="491">
        <v>30.063333333333333</v>
      </c>
      <c r="F13" s="71"/>
      <c r="G13" s="311" t="s">
        <v>230</v>
      </c>
      <c r="H13" s="494" t="s">
        <v>221</v>
      </c>
      <c r="I13" s="491">
        <v>28.348607142857144</v>
      </c>
      <c r="J13" s="67"/>
      <c r="K13" s="67"/>
      <c r="L13" s="67"/>
      <c r="M13" s="67"/>
      <c r="N13" s="67"/>
      <c r="O13" s="310"/>
    </row>
    <row r="14" spans="1:16" x14ac:dyDescent="0.25">
      <c r="A14" s="67"/>
      <c r="B14" s="71"/>
      <c r="C14" s="311" t="s">
        <v>231</v>
      </c>
      <c r="D14" s="494" t="s">
        <v>221</v>
      </c>
      <c r="E14" s="491">
        <v>35.186666666666667</v>
      </c>
      <c r="F14" s="71"/>
      <c r="G14" s="311" t="s">
        <v>232</v>
      </c>
      <c r="H14" s="494" t="s">
        <v>221</v>
      </c>
      <c r="I14" s="491">
        <v>30.181627777777777</v>
      </c>
      <c r="J14" s="67"/>
      <c r="K14" s="67"/>
      <c r="L14" s="67"/>
      <c r="M14" s="67"/>
      <c r="N14" s="67"/>
      <c r="O14" s="310"/>
    </row>
    <row r="15" spans="1:16" x14ac:dyDescent="0.25">
      <c r="A15" s="67"/>
      <c r="B15" s="71"/>
      <c r="C15" s="311" t="s">
        <v>233</v>
      </c>
      <c r="D15" s="494" t="s">
        <v>221</v>
      </c>
      <c r="E15" s="491">
        <v>22.555720588235292</v>
      </c>
      <c r="F15" s="71"/>
      <c r="G15" s="311" t="s">
        <v>229</v>
      </c>
      <c r="H15" s="494" t="s">
        <v>221</v>
      </c>
      <c r="I15" s="491">
        <v>40.061709999999991</v>
      </c>
      <c r="J15" s="67"/>
      <c r="K15" s="67"/>
      <c r="L15" s="67"/>
      <c r="M15" s="67"/>
      <c r="N15" s="67"/>
      <c r="O15" s="310"/>
    </row>
    <row r="16" spans="1:16" x14ac:dyDescent="0.25">
      <c r="A16" s="67"/>
      <c r="B16" s="71"/>
      <c r="C16" s="311" t="s">
        <v>234</v>
      </c>
      <c r="D16" s="494" t="s">
        <v>221</v>
      </c>
      <c r="E16" s="491">
        <v>31.499259649122809</v>
      </c>
      <c r="F16" s="71"/>
      <c r="G16" s="311" t="s">
        <v>234</v>
      </c>
      <c r="H16" s="494" t="s">
        <v>221</v>
      </c>
      <c r="I16" s="491">
        <v>43.871361428571426</v>
      </c>
      <c r="J16" s="67"/>
      <c r="K16" s="67"/>
      <c r="L16" s="67"/>
      <c r="M16" s="67"/>
      <c r="N16" s="67"/>
      <c r="O16" s="310"/>
    </row>
    <row r="17" spans="1:15" x14ac:dyDescent="0.25">
      <c r="A17" s="67"/>
      <c r="B17" s="71"/>
      <c r="C17" s="311" t="s">
        <v>224</v>
      </c>
      <c r="D17" s="494" t="s">
        <v>221</v>
      </c>
      <c r="E17" s="491">
        <v>23.121577951231775</v>
      </c>
      <c r="F17" s="71"/>
      <c r="G17" s="311" t="s">
        <v>235</v>
      </c>
      <c r="H17" s="494" t="s">
        <v>221</v>
      </c>
      <c r="I17" s="491">
        <v>36.875595833333335</v>
      </c>
      <c r="J17" s="67"/>
      <c r="K17" s="67"/>
      <c r="L17" s="67"/>
      <c r="M17" s="67"/>
      <c r="N17" s="67"/>
      <c r="O17" s="310"/>
    </row>
    <row r="18" spans="1:15" x14ac:dyDescent="0.25">
      <c r="A18" s="67"/>
      <c r="B18" s="71"/>
      <c r="C18" s="311" t="s">
        <v>226</v>
      </c>
      <c r="D18" s="494" t="s">
        <v>221</v>
      </c>
      <c r="E18" s="491">
        <v>20.491853333333331</v>
      </c>
      <c r="F18" s="71"/>
      <c r="G18" s="311" t="s">
        <v>236</v>
      </c>
      <c r="H18" s="494" t="s">
        <v>221</v>
      </c>
      <c r="I18" s="491">
        <v>29.111701641414143</v>
      </c>
      <c r="J18" s="67"/>
      <c r="K18" s="67"/>
      <c r="L18" s="67"/>
      <c r="M18" s="67"/>
      <c r="N18" s="67"/>
      <c r="O18" s="310"/>
    </row>
    <row r="19" spans="1:15" x14ac:dyDescent="0.25">
      <c r="A19" s="67"/>
      <c r="B19" s="71"/>
      <c r="C19" s="311" t="s">
        <v>230</v>
      </c>
      <c r="D19" s="494" t="s">
        <v>221</v>
      </c>
      <c r="E19" s="491">
        <v>19.513399774774772</v>
      </c>
      <c r="F19" s="71"/>
      <c r="G19" s="311" t="s">
        <v>237</v>
      </c>
      <c r="H19" s="494" t="s">
        <v>221</v>
      </c>
      <c r="I19" s="491">
        <v>36.533917500000001</v>
      </c>
      <c r="J19" s="67"/>
      <c r="K19" s="67"/>
      <c r="L19" s="67"/>
      <c r="M19" s="67"/>
      <c r="N19" s="67"/>
      <c r="O19" s="310"/>
    </row>
    <row r="20" spans="1:15" x14ac:dyDescent="0.25">
      <c r="A20" s="67"/>
      <c r="B20" s="71"/>
      <c r="C20" s="311" t="s">
        <v>232</v>
      </c>
      <c r="D20" s="494" t="s">
        <v>221</v>
      </c>
      <c r="E20" s="491">
        <v>20.858625362811789</v>
      </c>
      <c r="F20" s="71"/>
      <c r="G20" s="311" t="s">
        <v>238</v>
      </c>
      <c r="H20" s="494" t="s">
        <v>221</v>
      </c>
      <c r="I20" s="491">
        <v>51.719090909090916</v>
      </c>
      <c r="J20" s="67"/>
      <c r="K20" s="67"/>
      <c r="L20" s="67"/>
      <c r="M20" s="67"/>
      <c r="N20" s="67"/>
      <c r="O20" s="310"/>
    </row>
    <row r="21" spans="1:15" x14ac:dyDescent="0.25">
      <c r="A21" s="67"/>
      <c r="B21" s="71"/>
      <c r="C21" s="311" t="s">
        <v>236</v>
      </c>
      <c r="D21" s="494" t="s">
        <v>221</v>
      </c>
      <c r="E21" s="491">
        <v>20.416274509803916</v>
      </c>
      <c r="F21" s="71"/>
      <c r="G21" s="311" t="s">
        <v>239</v>
      </c>
      <c r="H21" s="494" t="s">
        <v>221</v>
      </c>
      <c r="I21" s="491">
        <v>55.084991919191914</v>
      </c>
      <c r="J21" s="67"/>
      <c r="K21" s="67"/>
      <c r="L21" s="67"/>
      <c r="M21" s="67"/>
      <c r="N21" s="67"/>
      <c r="O21" s="310"/>
    </row>
    <row r="22" spans="1:15" x14ac:dyDescent="0.25">
      <c r="A22" s="67"/>
      <c r="B22" s="71"/>
      <c r="C22" s="311" t="s">
        <v>240</v>
      </c>
      <c r="D22" s="494" t="s">
        <v>221</v>
      </c>
      <c r="E22" s="491">
        <v>23.029488425729809</v>
      </c>
      <c r="F22" s="71"/>
      <c r="G22" s="311" t="s">
        <v>241</v>
      </c>
      <c r="H22" s="494" t="s">
        <v>221</v>
      </c>
      <c r="I22" s="491">
        <v>50.599625000000003</v>
      </c>
      <c r="J22" s="67"/>
      <c r="K22" s="67"/>
      <c r="L22" s="67"/>
      <c r="M22" s="67"/>
      <c r="N22" s="67"/>
      <c r="O22" s="310"/>
    </row>
    <row r="23" spans="1:15" x14ac:dyDescent="0.25">
      <c r="A23" s="67"/>
      <c r="B23" s="71"/>
      <c r="C23" s="311" t="s">
        <v>242</v>
      </c>
      <c r="D23" s="494" t="s">
        <v>221</v>
      </c>
      <c r="E23" s="491">
        <v>54.212358695652178</v>
      </c>
      <c r="F23" s="71"/>
      <c r="G23" s="311" t="s">
        <v>243</v>
      </c>
      <c r="H23" s="494" t="s">
        <v>221</v>
      </c>
      <c r="I23" s="491">
        <v>56.527825000000007</v>
      </c>
      <c r="J23" s="67"/>
      <c r="K23" s="67"/>
      <c r="L23" s="67"/>
      <c r="M23" s="67"/>
      <c r="N23" s="67"/>
      <c r="O23" s="310"/>
    </row>
    <row r="24" spans="1:15" x14ac:dyDescent="0.25">
      <c r="A24" s="67"/>
      <c r="B24" s="71"/>
      <c r="C24" s="311" t="s">
        <v>244</v>
      </c>
      <c r="D24" s="494" t="s">
        <v>221</v>
      </c>
      <c r="E24" s="491">
        <v>43.91280305555555</v>
      </c>
      <c r="F24" s="71"/>
      <c r="G24" s="311" t="s">
        <v>242</v>
      </c>
      <c r="H24" s="494" t="s">
        <v>221</v>
      </c>
      <c r="I24" s="491">
        <v>77.853526666666667</v>
      </c>
      <c r="J24" s="67"/>
      <c r="K24" s="67"/>
      <c r="L24" s="67"/>
      <c r="M24" s="67"/>
      <c r="N24" s="67"/>
      <c r="O24" s="310"/>
    </row>
    <row r="25" spans="1:15" x14ac:dyDescent="0.25">
      <c r="A25" s="67"/>
      <c r="B25" s="71"/>
      <c r="C25" s="311" t="s">
        <v>245</v>
      </c>
      <c r="D25" s="494" t="s">
        <v>221</v>
      </c>
      <c r="E25" s="491">
        <v>30</v>
      </c>
      <c r="F25" s="71"/>
      <c r="G25" s="311" t="s">
        <v>246</v>
      </c>
      <c r="H25" s="494" t="s">
        <v>221</v>
      </c>
      <c r="I25" s="491">
        <v>53.9</v>
      </c>
      <c r="J25" s="67"/>
      <c r="K25" s="67"/>
      <c r="L25" s="67"/>
      <c r="M25" s="67"/>
      <c r="N25" s="67"/>
      <c r="O25" s="310"/>
    </row>
    <row r="26" spans="1:15" x14ac:dyDescent="0.25">
      <c r="A26" s="67"/>
      <c r="B26" s="71"/>
      <c r="C26" s="311" t="s">
        <v>247</v>
      </c>
      <c r="D26" s="494" t="s">
        <v>221</v>
      </c>
      <c r="E26" s="491">
        <v>50.39</v>
      </c>
      <c r="F26" s="71"/>
      <c r="G26" s="311" t="s">
        <v>248</v>
      </c>
      <c r="H26" s="494" t="s">
        <v>221</v>
      </c>
      <c r="I26" s="491">
        <v>12</v>
      </c>
      <c r="J26" s="67"/>
      <c r="K26" s="67"/>
      <c r="L26" s="67"/>
      <c r="M26" s="67"/>
      <c r="N26" s="67"/>
      <c r="O26" s="310"/>
    </row>
    <row r="27" spans="1:15" x14ac:dyDescent="0.25">
      <c r="A27" s="67"/>
      <c r="B27" s="71"/>
      <c r="C27" s="311" t="s">
        <v>249</v>
      </c>
      <c r="D27" s="494" t="s">
        <v>221</v>
      </c>
      <c r="E27" s="491">
        <v>28.517800983388707</v>
      </c>
      <c r="F27" s="71"/>
      <c r="G27" s="322"/>
      <c r="H27" s="496"/>
      <c r="I27" s="314"/>
      <c r="J27" s="67"/>
      <c r="K27" s="67"/>
      <c r="L27" s="67"/>
      <c r="M27" s="67"/>
      <c r="N27" s="67"/>
      <c r="O27" s="310"/>
    </row>
    <row r="28" spans="1:15" x14ac:dyDescent="0.25">
      <c r="A28" s="67"/>
      <c r="B28" s="71"/>
      <c r="C28" s="311" t="s">
        <v>250</v>
      </c>
      <c r="D28" s="494" t="s">
        <v>221</v>
      </c>
      <c r="E28" s="491">
        <v>28.228087081074779</v>
      </c>
      <c r="F28" s="71"/>
      <c r="G28" s="67"/>
      <c r="H28" s="67"/>
      <c r="I28" s="67"/>
      <c r="J28" s="67"/>
      <c r="K28" s="67"/>
      <c r="L28" s="67"/>
      <c r="M28" s="67"/>
      <c r="N28" s="67"/>
      <c r="O28" s="310"/>
    </row>
    <row r="29" spans="1:15" x14ac:dyDescent="0.25">
      <c r="A29" s="67"/>
      <c r="B29" s="71"/>
      <c r="C29" s="311" t="s">
        <v>248</v>
      </c>
      <c r="D29" s="494" t="s">
        <v>221</v>
      </c>
      <c r="E29" s="522">
        <v>4.68</v>
      </c>
      <c r="F29" s="71"/>
      <c r="G29" s="67"/>
      <c r="H29" s="67"/>
      <c r="I29" s="67"/>
      <c r="J29" s="67"/>
      <c r="K29" s="67"/>
      <c r="L29" s="67"/>
      <c r="M29" s="67"/>
      <c r="N29" s="67"/>
      <c r="O29" s="310"/>
    </row>
    <row r="30" spans="1:15" x14ac:dyDescent="0.25">
      <c r="A30" s="67"/>
      <c r="B30" s="71"/>
      <c r="C30" s="311" t="s">
        <v>238</v>
      </c>
      <c r="D30" s="494" t="s">
        <v>221</v>
      </c>
      <c r="E30" s="491">
        <v>30.857954545454547</v>
      </c>
      <c r="F30" s="71"/>
      <c r="G30" s="67"/>
      <c r="H30" s="67"/>
      <c r="I30" s="67"/>
      <c r="J30" s="67"/>
      <c r="K30" s="67"/>
      <c r="L30" s="67"/>
      <c r="M30" s="67"/>
      <c r="N30" s="67"/>
      <c r="O30" s="310"/>
    </row>
    <row r="31" spans="1:15" ht="6.75" customHeight="1" x14ac:dyDescent="0.25">
      <c r="A31" s="67"/>
      <c r="B31" s="71"/>
      <c r="C31" s="425"/>
      <c r="D31" s="495"/>
      <c r="E31" s="492"/>
      <c r="F31" s="71"/>
      <c r="G31" s="67"/>
      <c r="H31" s="67"/>
      <c r="I31" s="67"/>
      <c r="J31" s="67"/>
      <c r="K31" s="67"/>
      <c r="L31" s="67"/>
      <c r="M31" s="67"/>
      <c r="N31" s="67"/>
      <c r="O31" s="310"/>
    </row>
    <row r="32" spans="1:15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310"/>
    </row>
    <row r="33" spans="1:15" x14ac:dyDescent="0.25">
      <c r="A33" s="553" t="s">
        <v>251</v>
      </c>
      <c r="B33" s="554"/>
      <c r="C33" s="554"/>
      <c r="D33" s="554"/>
      <c r="E33" s="554"/>
      <c r="F33" s="67"/>
      <c r="G33" s="67"/>
      <c r="H33" s="67"/>
      <c r="I33" s="67"/>
      <c r="J33" s="67"/>
      <c r="K33" s="67"/>
      <c r="L33" s="67"/>
      <c r="M33" s="67"/>
      <c r="N33" s="67"/>
      <c r="O33" s="310"/>
    </row>
    <row r="34" spans="1:15" x14ac:dyDescent="0.25">
      <c r="A34" s="553" t="s">
        <v>252</v>
      </c>
      <c r="B34" s="67"/>
      <c r="C34" s="497"/>
      <c r="D34" s="497"/>
      <c r="E34" s="609" t="s">
        <v>215</v>
      </c>
      <c r="F34" s="67"/>
      <c r="G34" s="67"/>
      <c r="H34" s="67"/>
      <c r="I34" s="67"/>
      <c r="J34" s="67"/>
      <c r="K34" s="67"/>
      <c r="L34" s="67"/>
      <c r="M34" s="67"/>
      <c r="N34" s="67"/>
      <c r="O34" s="310"/>
    </row>
    <row r="35" spans="1:15" x14ac:dyDescent="0.25">
      <c r="A35" s="67"/>
      <c r="B35" s="67"/>
      <c r="C35" s="498" t="s">
        <v>216</v>
      </c>
      <c r="D35" s="505"/>
      <c r="E35" s="610" t="s">
        <v>217</v>
      </c>
      <c r="F35" s="67"/>
      <c r="G35" s="67"/>
      <c r="H35" s="67"/>
      <c r="I35" s="67"/>
      <c r="J35" s="67"/>
      <c r="K35" s="67"/>
      <c r="L35" s="67"/>
      <c r="M35" s="67"/>
      <c r="N35" s="67"/>
      <c r="O35" s="310"/>
    </row>
    <row r="36" spans="1:15" x14ac:dyDescent="0.25">
      <c r="A36" s="67"/>
      <c r="B36" s="67"/>
      <c r="C36" s="499"/>
      <c r="D36" s="506"/>
      <c r="E36" s="611"/>
      <c r="F36" s="67"/>
      <c r="G36" s="67"/>
      <c r="H36" s="67"/>
      <c r="I36" s="552"/>
      <c r="J36" s="67"/>
      <c r="K36" s="67"/>
      <c r="L36" s="67"/>
      <c r="M36" s="67"/>
      <c r="N36" s="67"/>
      <c r="O36" s="310"/>
    </row>
    <row r="37" spans="1:15" x14ac:dyDescent="0.25">
      <c r="A37" s="67"/>
      <c r="B37" s="67"/>
      <c r="C37" s="490" t="s">
        <v>253</v>
      </c>
      <c r="D37" s="493" t="s">
        <v>221</v>
      </c>
      <c r="E37" s="521">
        <v>4.2636111111111106</v>
      </c>
      <c r="F37" s="67"/>
      <c r="G37" s="67"/>
      <c r="H37" s="67"/>
      <c r="I37" s="67"/>
      <c r="J37" s="67"/>
      <c r="K37" s="67"/>
      <c r="L37" s="67"/>
      <c r="M37" s="67"/>
      <c r="N37" s="67"/>
      <c r="O37" s="310"/>
    </row>
    <row r="38" spans="1:15" x14ac:dyDescent="0.25">
      <c r="A38" s="67"/>
      <c r="B38" s="67"/>
      <c r="C38" s="311" t="s">
        <v>254</v>
      </c>
      <c r="D38" s="494" t="s">
        <v>221</v>
      </c>
      <c r="E38" s="522">
        <v>6.3</v>
      </c>
      <c r="F38" s="67"/>
      <c r="G38" s="67"/>
      <c r="H38" s="67"/>
      <c r="I38" s="67"/>
      <c r="J38" s="67"/>
      <c r="K38" s="67"/>
      <c r="L38" s="67"/>
      <c r="M38" s="67"/>
      <c r="N38" s="67"/>
      <c r="O38" s="310"/>
    </row>
    <row r="39" spans="1:15" x14ac:dyDescent="0.25">
      <c r="A39" s="67"/>
      <c r="B39" s="67"/>
      <c r="C39" s="311" t="s">
        <v>255</v>
      </c>
      <c r="D39" s="494" t="s">
        <v>221</v>
      </c>
      <c r="E39" s="522">
        <v>12.63</v>
      </c>
      <c r="F39" s="67"/>
      <c r="G39" s="67"/>
      <c r="H39" s="67"/>
      <c r="I39" s="67"/>
      <c r="J39" s="67"/>
      <c r="K39" s="67"/>
      <c r="L39" s="67"/>
      <c r="M39" s="67"/>
      <c r="N39" s="67"/>
      <c r="O39" s="310"/>
    </row>
    <row r="40" spans="1:15" x14ac:dyDescent="0.25">
      <c r="A40" s="67"/>
      <c r="B40" s="67"/>
      <c r="C40" s="425" t="s">
        <v>256</v>
      </c>
      <c r="D40" s="353" t="s">
        <v>221</v>
      </c>
      <c r="E40" s="523">
        <v>7.26</v>
      </c>
      <c r="F40" s="67"/>
      <c r="G40" s="67"/>
      <c r="H40" s="67"/>
      <c r="I40" s="67"/>
      <c r="J40" s="67"/>
      <c r="K40" s="67"/>
      <c r="L40" s="67"/>
      <c r="M40" s="67"/>
      <c r="N40" s="67"/>
      <c r="O40" s="310"/>
    </row>
    <row r="41" spans="1:15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310"/>
    </row>
    <row r="42" spans="1:15" x14ac:dyDescent="0.25">
      <c r="A42" s="553" t="s">
        <v>257</v>
      </c>
      <c r="B42" s="554"/>
      <c r="C42" s="554"/>
      <c r="D42" s="554"/>
      <c r="E42" s="554"/>
      <c r="F42" s="67"/>
      <c r="G42" s="67"/>
      <c r="H42" s="67"/>
      <c r="I42" s="67"/>
      <c r="J42" s="67"/>
      <c r="K42" s="67"/>
      <c r="L42" s="67"/>
      <c r="M42" s="67"/>
      <c r="N42" s="67"/>
      <c r="O42" s="310"/>
    </row>
    <row r="43" spans="1:15" x14ac:dyDescent="0.25">
      <c r="A43" s="67"/>
      <c r="B43" s="67"/>
      <c r="C43" s="497"/>
      <c r="D43" s="497"/>
      <c r="E43" s="609" t="s">
        <v>140</v>
      </c>
      <c r="F43" s="67"/>
      <c r="G43" s="67"/>
      <c r="H43" s="67"/>
      <c r="I43" s="67"/>
      <c r="J43" s="67"/>
      <c r="K43" s="67"/>
      <c r="L43" s="67"/>
      <c r="M43" s="67"/>
      <c r="N43" s="67"/>
      <c r="O43" s="310"/>
    </row>
    <row r="44" spans="1:15" x14ac:dyDescent="0.25">
      <c r="A44" s="67"/>
      <c r="B44" s="67"/>
      <c r="C44" s="498" t="s">
        <v>216</v>
      </c>
      <c r="D44" s="505"/>
      <c r="E44" s="610" t="s">
        <v>142</v>
      </c>
      <c r="F44" s="67"/>
      <c r="G44" s="67"/>
      <c r="H44" s="67"/>
      <c r="I44" s="67"/>
      <c r="J44" s="67"/>
      <c r="K44" s="67"/>
      <c r="L44" s="67"/>
      <c r="M44" s="67"/>
      <c r="N44" s="67"/>
      <c r="O44" s="310"/>
    </row>
    <row r="45" spans="1:15" x14ac:dyDescent="0.25">
      <c r="A45" s="67"/>
      <c r="B45" s="67"/>
      <c r="C45" s="499"/>
      <c r="D45" s="506"/>
      <c r="E45" s="611" t="s">
        <v>219</v>
      </c>
      <c r="F45" s="67"/>
      <c r="G45" s="67"/>
      <c r="H45" s="67"/>
      <c r="I45" s="67"/>
      <c r="J45" s="67"/>
      <c r="K45" s="67"/>
      <c r="L45" s="67"/>
      <c r="M45" s="67"/>
      <c r="N45" s="67"/>
      <c r="O45" s="310"/>
    </row>
    <row r="46" spans="1:15" x14ac:dyDescent="0.25">
      <c r="A46" s="67"/>
      <c r="B46" s="67"/>
      <c r="C46" s="490" t="s">
        <v>258</v>
      </c>
      <c r="D46" s="493" t="s">
        <v>259</v>
      </c>
      <c r="E46" s="521">
        <v>19.7</v>
      </c>
      <c r="F46" s="67"/>
      <c r="G46" s="67"/>
      <c r="H46" s="67"/>
      <c r="I46" s="67"/>
      <c r="J46" s="67"/>
      <c r="K46" s="67"/>
      <c r="L46" s="67"/>
      <c r="M46" s="67"/>
      <c r="N46" s="67"/>
      <c r="O46" s="310"/>
    </row>
    <row r="47" spans="1:15" x14ac:dyDescent="0.25">
      <c r="A47" s="67"/>
      <c r="B47" s="67"/>
      <c r="C47" s="311" t="s">
        <v>260</v>
      </c>
      <c r="D47" s="494" t="s">
        <v>259</v>
      </c>
      <c r="E47" s="522">
        <v>29</v>
      </c>
      <c r="F47" s="67"/>
      <c r="G47" s="67"/>
      <c r="H47" s="67"/>
      <c r="I47" s="67"/>
      <c r="J47" s="67"/>
      <c r="K47" s="67"/>
      <c r="L47" s="67"/>
      <c r="M47" s="67"/>
      <c r="N47" s="67"/>
      <c r="O47" s="310"/>
    </row>
    <row r="48" spans="1:15" x14ac:dyDescent="0.25">
      <c r="A48" s="67"/>
      <c r="B48" s="67"/>
      <c r="C48" s="311" t="s">
        <v>261</v>
      </c>
      <c r="D48" s="494" t="s">
        <v>259</v>
      </c>
      <c r="E48" s="522">
        <v>35.4</v>
      </c>
      <c r="F48" s="67"/>
      <c r="G48" s="67"/>
      <c r="H48" s="67"/>
      <c r="I48" s="67"/>
      <c r="J48" s="67"/>
      <c r="K48" s="67"/>
      <c r="L48" s="67"/>
      <c r="M48" s="67"/>
      <c r="N48" s="67"/>
      <c r="O48" s="310"/>
    </row>
    <row r="49" spans="1:15" x14ac:dyDescent="0.25">
      <c r="A49" s="67"/>
      <c r="B49" s="67"/>
      <c r="C49" s="311" t="s">
        <v>262</v>
      </c>
      <c r="D49" s="494" t="s">
        <v>259</v>
      </c>
      <c r="E49" s="522">
        <v>32.6</v>
      </c>
      <c r="F49" s="67"/>
      <c r="G49" s="67"/>
      <c r="H49" s="67"/>
      <c r="I49" s="67"/>
      <c r="J49" s="67"/>
      <c r="K49" s="67"/>
      <c r="L49" s="67"/>
      <c r="M49" s="67"/>
      <c r="N49" s="67"/>
      <c r="O49" s="310"/>
    </row>
    <row r="50" spans="1:15" x14ac:dyDescent="0.25">
      <c r="A50" s="67"/>
      <c r="B50" s="67"/>
      <c r="C50" s="425" t="s">
        <v>263</v>
      </c>
      <c r="D50" s="353" t="s">
        <v>259</v>
      </c>
      <c r="E50" s="523">
        <v>15.1</v>
      </c>
      <c r="F50" s="67"/>
      <c r="G50" s="67"/>
      <c r="H50" s="67"/>
      <c r="I50" s="67"/>
      <c r="J50" s="67"/>
      <c r="K50" s="67"/>
      <c r="L50" s="67"/>
      <c r="M50" s="67"/>
      <c r="N50" s="67"/>
      <c r="O50" s="310"/>
    </row>
    <row r="51" spans="1:15" x14ac:dyDescent="0.25">
      <c r="A51" s="67"/>
      <c r="B51" s="67"/>
      <c r="C51" s="71"/>
      <c r="D51" s="385"/>
      <c r="E51" s="555"/>
      <c r="F51" s="67"/>
      <c r="G51" s="67"/>
      <c r="H51" s="67"/>
      <c r="I51" s="67"/>
      <c r="J51" s="67"/>
      <c r="K51" s="67"/>
      <c r="L51" s="67"/>
      <c r="M51" s="67"/>
      <c r="N51" s="67"/>
      <c r="O51" s="310"/>
    </row>
    <row r="52" spans="1:15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310"/>
    </row>
    <row r="53" spans="1:15" x14ac:dyDescent="0.25">
      <c r="A53" s="596" t="s">
        <v>264</v>
      </c>
      <c r="B53" s="105"/>
      <c r="C53" s="105"/>
      <c r="D53" s="105"/>
      <c r="E53" s="105"/>
      <c r="F53" s="105"/>
      <c r="G53" s="105"/>
      <c r="H53" s="105"/>
      <c r="I53" s="105"/>
      <c r="J53" s="67"/>
      <c r="K53" s="67"/>
      <c r="L53" s="67"/>
      <c r="M53" s="67"/>
      <c r="N53" s="67"/>
      <c r="O53" s="310"/>
    </row>
    <row r="54" spans="1:15" x14ac:dyDescent="0.25">
      <c r="A54" s="67"/>
      <c r="B54" s="67"/>
      <c r="C54" s="497"/>
      <c r="D54" s="497"/>
      <c r="E54" s="609" t="s">
        <v>215</v>
      </c>
      <c r="F54" s="67"/>
      <c r="G54" s="500"/>
      <c r="H54" s="500"/>
      <c r="I54" s="609" t="s">
        <v>215</v>
      </c>
      <c r="J54" s="67"/>
      <c r="K54" s="67"/>
      <c r="L54" s="67"/>
      <c r="M54" s="67"/>
      <c r="N54" s="67"/>
      <c r="O54" s="310"/>
    </row>
    <row r="55" spans="1:15" x14ac:dyDescent="0.25">
      <c r="A55" s="67"/>
      <c r="B55" s="67"/>
      <c r="C55" s="498" t="s">
        <v>265</v>
      </c>
      <c r="D55" s="505"/>
      <c r="E55" s="610" t="s">
        <v>266</v>
      </c>
      <c r="F55" s="67"/>
      <c r="G55" s="501" t="s">
        <v>218</v>
      </c>
      <c r="H55" s="502"/>
      <c r="I55" s="610" t="s">
        <v>267</v>
      </c>
      <c r="J55" s="67"/>
      <c r="K55" s="67"/>
      <c r="L55" s="67"/>
      <c r="M55" s="67"/>
      <c r="N55" s="67"/>
      <c r="O55" s="310"/>
    </row>
    <row r="56" spans="1:15" x14ac:dyDescent="0.25">
      <c r="A56" s="67"/>
      <c r="B56" s="67"/>
      <c r="C56" s="499"/>
      <c r="D56" s="506"/>
      <c r="E56" s="611"/>
      <c r="F56" s="67"/>
      <c r="G56" s="503"/>
      <c r="H56" s="335"/>
      <c r="I56" s="611"/>
      <c r="J56" s="67"/>
      <c r="K56" s="67"/>
      <c r="L56" s="67"/>
      <c r="M56" s="67"/>
      <c r="N56" s="67"/>
      <c r="O56" s="310"/>
    </row>
    <row r="57" spans="1:15" x14ac:dyDescent="0.25">
      <c r="A57" s="67"/>
      <c r="B57" s="67"/>
      <c r="C57" s="311" t="s">
        <v>268</v>
      </c>
      <c r="D57" s="493" t="s">
        <v>269</v>
      </c>
      <c r="E57" s="542">
        <v>0.86504166666666682</v>
      </c>
      <c r="F57" s="67"/>
      <c r="G57" s="311" t="s">
        <v>270</v>
      </c>
      <c r="H57" s="493" t="s">
        <v>269</v>
      </c>
      <c r="I57" s="542">
        <v>1.2933333333333332</v>
      </c>
      <c r="J57" s="67"/>
      <c r="K57" s="67"/>
      <c r="L57" s="67"/>
      <c r="M57" s="67"/>
      <c r="N57" s="67"/>
      <c r="O57" s="310"/>
    </row>
    <row r="58" spans="1:15" x14ac:dyDescent="0.25">
      <c r="A58" s="67"/>
      <c r="B58" s="67"/>
      <c r="C58" s="311" t="s">
        <v>271</v>
      </c>
      <c r="D58" s="494" t="s">
        <v>221</v>
      </c>
      <c r="E58" s="491">
        <v>158.16523809523807</v>
      </c>
      <c r="F58" s="67"/>
      <c r="G58" s="311" t="s">
        <v>272</v>
      </c>
      <c r="H58" s="494" t="s">
        <v>269</v>
      </c>
      <c r="I58" s="542">
        <v>1.6466666666666665</v>
      </c>
      <c r="J58" s="67"/>
      <c r="K58" s="67"/>
      <c r="L58" s="67"/>
      <c r="M58" s="67"/>
      <c r="N58" s="67"/>
      <c r="O58" s="310"/>
    </row>
    <row r="59" spans="1:15" x14ac:dyDescent="0.25">
      <c r="A59" s="67"/>
      <c r="B59" s="67"/>
      <c r="C59" s="311" t="s">
        <v>273</v>
      </c>
      <c r="D59" s="494" t="s">
        <v>221</v>
      </c>
      <c r="E59" s="491">
        <v>142.85749999999999</v>
      </c>
      <c r="F59" s="67"/>
      <c r="G59" s="311" t="s">
        <v>274</v>
      </c>
      <c r="H59" s="494" t="s">
        <v>269</v>
      </c>
      <c r="I59" s="542">
        <v>0.98666666666666669</v>
      </c>
      <c r="J59" s="67"/>
      <c r="K59" s="67"/>
      <c r="L59" s="67"/>
      <c r="M59" s="67"/>
      <c r="N59" s="67"/>
      <c r="O59" s="310"/>
    </row>
    <row r="60" spans="1:15" x14ac:dyDescent="0.25">
      <c r="A60" s="67"/>
      <c r="B60" s="67"/>
      <c r="C60" s="311" t="s">
        <v>275</v>
      </c>
      <c r="D60" s="494" t="s">
        <v>221</v>
      </c>
      <c r="E60" s="491">
        <v>168.6225</v>
      </c>
      <c r="F60" s="67"/>
      <c r="G60" s="311" t="s">
        <v>276</v>
      </c>
      <c r="H60" s="494" t="s">
        <v>277</v>
      </c>
      <c r="I60" s="542">
        <v>1.42</v>
      </c>
      <c r="J60" s="67"/>
      <c r="K60" s="67"/>
      <c r="L60" s="67"/>
      <c r="M60" s="67"/>
      <c r="N60" s="67"/>
      <c r="O60" s="310"/>
    </row>
    <row r="61" spans="1:15" x14ac:dyDescent="0.25">
      <c r="A61" s="67"/>
      <c r="B61" s="67"/>
      <c r="C61" s="311" t="s">
        <v>278</v>
      </c>
      <c r="D61" s="494" t="s">
        <v>221</v>
      </c>
      <c r="E61" s="491">
        <v>59.22904761904762</v>
      </c>
      <c r="F61" s="67"/>
      <c r="G61" s="311" t="s">
        <v>279</v>
      </c>
      <c r="H61" s="494" t="s">
        <v>277</v>
      </c>
      <c r="I61" s="542">
        <v>1.4566666666666668</v>
      </c>
      <c r="J61" s="67"/>
      <c r="K61" s="67"/>
      <c r="L61" s="67"/>
      <c r="M61" s="67"/>
      <c r="N61" s="67"/>
      <c r="O61" s="310"/>
    </row>
    <row r="62" spans="1:15" x14ac:dyDescent="0.25">
      <c r="A62" s="67"/>
      <c r="B62" s="67"/>
      <c r="C62" s="311" t="s">
        <v>280</v>
      </c>
      <c r="D62" s="494" t="s">
        <v>221</v>
      </c>
      <c r="E62" s="491">
        <v>72.708888888888893</v>
      </c>
      <c r="F62" s="67"/>
      <c r="G62" s="311" t="s">
        <v>281</v>
      </c>
      <c r="H62" s="494" t="s">
        <v>269</v>
      </c>
      <c r="I62" s="542">
        <v>2.4166666666666665</v>
      </c>
      <c r="J62" s="67"/>
      <c r="K62" s="67"/>
      <c r="L62" s="67"/>
      <c r="M62" s="67"/>
      <c r="N62" s="67"/>
      <c r="O62" s="310"/>
    </row>
    <row r="63" spans="1:15" x14ac:dyDescent="0.25">
      <c r="A63" s="67"/>
      <c r="B63" s="67"/>
      <c r="C63" s="311" t="s">
        <v>282</v>
      </c>
      <c r="D63" s="494" t="s">
        <v>269</v>
      </c>
      <c r="E63" s="542">
        <v>0.41952380952380958</v>
      </c>
      <c r="F63" s="67"/>
      <c r="G63" s="311" t="s">
        <v>283</v>
      </c>
      <c r="H63" s="494" t="s">
        <v>277</v>
      </c>
      <c r="I63" s="542">
        <v>2.6433333333333331</v>
      </c>
      <c r="J63" s="67"/>
      <c r="K63" s="67"/>
      <c r="L63" s="67"/>
      <c r="M63" s="67"/>
      <c r="N63" s="67"/>
      <c r="O63" s="310"/>
    </row>
    <row r="64" spans="1:15" x14ac:dyDescent="0.25">
      <c r="A64" s="67"/>
      <c r="B64" s="67"/>
      <c r="C64" s="311" t="s">
        <v>284</v>
      </c>
      <c r="D64" s="494" t="s">
        <v>221</v>
      </c>
      <c r="E64" s="491">
        <v>351.08499999999992</v>
      </c>
      <c r="F64" s="67"/>
      <c r="G64" s="311" t="s">
        <v>285</v>
      </c>
      <c r="H64" s="494" t="s">
        <v>277</v>
      </c>
      <c r="I64" s="542">
        <v>1.3499999999999999</v>
      </c>
      <c r="J64" s="67"/>
      <c r="K64" s="67"/>
      <c r="L64" s="67"/>
      <c r="M64" s="67"/>
      <c r="N64" s="67"/>
      <c r="O64" s="310"/>
    </row>
    <row r="65" spans="1:15" x14ac:dyDescent="0.25">
      <c r="A65" s="67"/>
      <c r="B65" s="67"/>
      <c r="C65" s="311" t="s">
        <v>286</v>
      </c>
      <c r="D65" s="494" t="s">
        <v>221</v>
      </c>
      <c r="E65" s="491">
        <v>89.865555555555559</v>
      </c>
      <c r="F65" s="67"/>
      <c r="G65" s="425" t="s">
        <v>287</v>
      </c>
      <c r="H65" s="353" t="s">
        <v>277</v>
      </c>
      <c r="I65" s="544">
        <v>1.1933333333333334</v>
      </c>
      <c r="J65" s="67"/>
      <c r="K65" s="67"/>
      <c r="L65" s="67"/>
      <c r="M65" s="67"/>
      <c r="N65" s="67"/>
      <c r="O65" s="310"/>
    </row>
    <row r="66" spans="1:15" x14ac:dyDescent="0.25">
      <c r="A66" s="67"/>
      <c r="B66" s="67"/>
      <c r="C66" s="311" t="s">
        <v>288</v>
      </c>
      <c r="D66" s="494" t="s">
        <v>221</v>
      </c>
      <c r="E66" s="491">
        <v>131.61333333333334</v>
      </c>
      <c r="F66" s="67"/>
      <c r="G66" s="67"/>
      <c r="H66" s="67"/>
      <c r="I66" s="67"/>
      <c r="J66" s="67"/>
      <c r="K66" s="67"/>
      <c r="L66" s="67"/>
      <c r="M66" s="67"/>
      <c r="N66" s="67"/>
      <c r="O66" s="310"/>
    </row>
    <row r="67" spans="1:15" x14ac:dyDescent="0.25">
      <c r="A67" s="67"/>
      <c r="B67" s="67"/>
      <c r="C67" s="311" t="s">
        <v>274</v>
      </c>
      <c r="D67" s="494" t="s">
        <v>269</v>
      </c>
      <c r="E67" s="542">
        <v>0.24523809523809523</v>
      </c>
      <c r="F67" s="67"/>
      <c r="G67" s="67"/>
      <c r="H67" s="67"/>
      <c r="I67" s="67"/>
      <c r="J67" s="67"/>
      <c r="K67" s="67"/>
      <c r="L67" s="67"/>
      <c r="M67" s="67"/>
      <c r="N67" s="67"/>
      <c r="O67" s="310"/>
    </row>
    <row r="68" spans="1:15" x14ac:dyDescent="0.25">
      <c r="A68" s="67"/>
      <c r="B68" s="67"/>
      <c r="C68" s="311" t="s">
        <v>289</v>
      </c>
      <c r="D68" s="494" t="s">
        <v>221</v>
      </c>
      <c r="E68" s="491">
        <v>64.116388888888892</v>
      </c>
      <c r="F68" s="67"/>
      <c r="G68" s="67"/>
      <c r="H68" s="67"/>
      <c r="I68" s="67"/>
      <c r="J68" s="67"/>
      <c r="K68" s="67"/>
      <c r="L68" s="67"/>
      <c r="M68" s="67"/>
      <c r="N68" s="67"/>
      <c r="O68" s="310"/>
    </row>
    <row r="69" spans="1:15" x14ac:dyDescent="0.25">
      <c r="A69" s="67"/>
      <c r="B69" s="67"/>
      <c r="C69" s="311" t="s">
        <v>290</v>
      </c>
      <c r="D69" s="494" t="s">
        <v>269</v>
      </c>
      <c r="E69" s="542">
        <v>0.39571428571428574</v>
      </c>
      <c r="F69" s="67"/>
      <c r="G69" s="67"/>
      <c r="H69" s="67"/>
      <c r="I69" s="67"/>
      <c r="J69" s="67"/>
      <c r="K69" s="67"/>
      <c r="L69" s="67"/>
      <c r="M69" s="67"/>
      <c r="N69" s="67"/>
      <c r="O69" s="310"/>
    </row>
    <row r="70" spans="1:15" x14ac:dyDescent="0.25">
      <c r="A70" s="67"/>
      <c r="B70" s="67"/>
      <c r="C70" s="311" t="s">
        <v>291</v>
      </c>
      <c r="D70" s="494" t="s">
        <v>221</v>
      </c>
      <c r="E70" s="491">
        <v>71.257333333333321</v>
      </c>
      <c r="F70" s="67"/>
      <c r="G70" s="67"/>
      <c r="H70" s="67"/>
      <c r="I70" s="67"/>
      <c r="J70" s="67"/>
      <c r="K70" s="67"/>
      <c r="L70" s="67"/>
      <c r="M70" s="67"/>
      <c r="N70" s="67"/>
      <c r="O70" s="310"/>
    </row>
    <row r="71" spans="1:15" x14ac:dyDescent="0.25">
      <c r="A71" s="67"/>
      <c r="B71" s="67"/>
      <c r="C71" s="311" t="s">
        <v>292</v>
      </c>
      <c r="D71" s="494" t="s">
        <v>269</v>
      </c>
      <c r="E71" s="542">
        <v>0.4</v>
      </c>
      <c r="F71" s="67"/>
      <c r="G71" s="67"/>
      <c r="H71" s="67"/>
      <c r="I71" s="67"/>
      <c r="J71" s="67"/>
      <c r="K71" s="67"/>
      <c r="L71" s="67"/>
      <c r="M71" s="67"/>
      <c r="N71" s="67"/>
      <c r="O71" s="310"/>
    </row>
    <row r="72" spans="1:15" x14ac:dyDescent="0.25">
      <c r="A72" s="67"/>
      <c r="B72" s="67"/>
      <c r="C72" s="311" t="s">
        <v>293</v>
      </c>
      <c r="D72" s="494" t="s">
        <v>269</v>
      </c>
      <c r="E72" s="542">
        <v>0.4</v>
      </c>
      <c r="F72" s="67"/>
      <c r="G72" s="67"/>
      <c r="H72" s="67"/>
      <c r="I72" s="67"/>
      <c r="J72" s="67"/>
      <c r="K72" s="67"/>
      <c r="L72" s="67"/>
      <c r="M72" s="67"/>
      <c r="N72" s="67"/>
      <c r="O72" s="310"/>
    </row>
    <row r="73" spans="1:15" x14ac:dyDescent="0.25">
      <c r="A73" s="67"/>
      <c r="B73" s="67"/>
      <c r="C73" s="311" t="s">
        <v>294</v>
      </c>
      <c r="D73" s="494" t="s">
        <v>269</v>
      </c>
      <c r="E73" s="542">
        <v>0.24047619047619048</v>
      </c>
      <c r="F73" s="67"/>
      <c r="G73" s="67"/>
      <c r="H73" s="67"/>
      <c r="I73" s="67"/>
      <c r="J73" s="67"/>
      <c r="K73" s="67"/>
      <c r="L73" s="67"/>
      <c r="M73" s="67"/>
      <c r="N73" s="67"/>
      <c r="O73" s="310"/>
    </row>
    <row r="74" spans="1:15" x14ac:dyDescent="0.25">
      <c r="A74" s="67"/>
      <c r="B74" s="67"/>
      <c r="C74" s="311" t="s">
        <v>295</v>
      </c>
      <c r="D74" s="494" t="s">
        <v>269</v>
      </c>
      <c r="E74" s="542">
        <v>0.44238095238095237</v>
      </c>
      <c r="F74" s="67"/>
      <c r="G74" s="67"/>
      <c r="H74" s="67"/>
      <c r="I74" s="67"/>
      <c r="J74" s="67"/>
      <c r="K74" s="67"/>
      <c r="L74" s="67"/>
      <c r="M74" s="67"/>
      <c r="N74" s="67"/>
      <c r="O74" s="310"/>
    </row>
    <row r="75" spans="1:15" x14ac:dyDescent="0.25">
      <c r="A75" s="67"/>
      <c r="B75" s="67"/>
      <c r="C75" s="311" t="s">
        <v>296</v>
      </c>
      <c r="D75" s="494" t="s">
        <v>297</v>
      </c>
      <c r="E75" s="542">
        <v>0.49047619047619045</v>
      </c>
      <c r="F75" s="67"/>
      <c r="G75" s="67"/>
      <c r="H75" s="67"/>
      <c r="I75" s="67"/>
      <c r="J75" s="67"/>
      <c r="K75" s="67"/>
      <c r="L75" s="67"/>
      <c r="M75" s="67"/>
      <c r="N75" s="67"/>
      <c r="O75" s="310"/>
    </row>
    <row r="76" spans="1:15" x14ac:dyDescent="0.25">
      <c r="A76" s="67"/>
      <c r="B76" s="67"/>
      <c r="C76" s="311" t="s">
        <v>298</v>
      </c>
      <c r="D76" s="494" t="s">
        <v>221</v>
      </c>
      <c r="E76" s="491">
        <v>33.477333333333334</v>
      </c>
      <c r="F76" s="67"/>
      <c r="G76" s="67"/>
      <c r="H76" s="67"/>
      <c r="I76" s="67"/>
      <c r="J76" s="67"/>
      <c r="K76" s="67"/>
      <c r="L76" s="67"/>
      <c r="M76" s="67"/>
      <c r="N76" s="67"/>
      <c r="O76" s="310"/>
    </row>
    <row r="77" spans="1:15" x14ac:dyDescent="0.25">
      <c r="A77" s="67"/>
      <c r="B77" s="67"/>
      <c r="C77" s="311" t="s">
        <v>283</v>
      </c>
      <c r="D77" s="494" t="s">
        <v>221</v>
      </c>
      <c r="E77" s="491">
        <v>85.426666666666662</v>
      </c>
      <c r="F77" s="67"/>
      <c r="G77" s="67"/>
      <c r="H77" s="67"/>
      <c r="I77" s="67"/>
      <c r="J77" s="67"/>
      <c r="K77" s="67"/>
      <c r="L77" s="67"/>
      <c r="M77" s="67"/>
      <c r="N77" s="67"/>
      <c r="O77" s="310"/>
    </row>
    <row r="78" spans="1:15" x14ac:dyDescent="0.25">
      <c r="A78" s="67"/>
      <c r="B78" s="67"/>
      <c r="C78" s="311" t="s">
        <v>299</v>
      </c>
      <c r="D78" s="494" t="s">
        <v>297</v>
      </c>
      <c r="E78" s="542">
        <v>0.25958333333333339</v>
      </c>
      <c r="F78" s="67"/>
      <c r="G78" s="67"/>
      <c r="H78" s="67"/>
      <c r="I78" s="67"/>
      <c r="J78" s="67"/>
      <c r="K78" s="67"/>
      <c r="L78" s="67"/>
      <c r="M78" s="67"/>
      <c r="N78" s="67"/>
      <c r="O78" s="310"/>
    </row>
    <row r="79" spans="1:15" x14ac:dyDescent="0.25">
      <c r="A79" s="67"/>
      <c r="B79" s="67"/>
      <c r="C79" s="311" t="s">
        <v>300</v>
      </c>
      <c r="D79" s="494" t="s">
        <v>269</v>
      </c>
      <c r="E79" s="543">
        <v>0.41888888888888892</v>
      </c>
      <c r="F79" s="67"/>
      <c r="G79" s="67"/>
      <c r="H79" s="67"/>
      <c r="I79" s="67"/>
      <c r="J79" s="67"/>
      <c r="K79" s="67"/>
      <c r="L79" s="67"/>
      <c r="M79" s="67"/>
      <c r="N79" s="67"/>
      <c r="O79" s="310"/>
    </row>
    <row r="80" spans="1:15" x14ac:dyDescent="0.25">
      <c r="A80" s="67"/>
      <c r="B80" s="67"/>
      <c r="C80" s="311" t="s">
        <v>300</v>
      </c>
      <c r="D80" s="494" t="s">
        <v>297</v>
      </c>
      <c r="E80" s="542">
        <v>0.89333333333333342</v>
      </c>
      <c r="F80" s="67"/>
      <c r="G80" s="67"/>
      <c r="H80" s="67"/>
      <c r="I80" s="67"/>
      <c r="J80" s="67"/>
      <c r="K80" s="67"/>
      <c r="L80" s="67"/>
      <c r="M80" s="67"/>
      <c r="N80" s="67"/>
      <c r="O80" s="310"/>
    </row>
    <row r="81" spans="1:15" x14ac:dyDescent="0.25">
      <c r="A81" s="67"/>
      <c r="B81" s="67"/>
      <c r="C81" s="311" t="s">
        <v>301</v>
      </c>
      <c r="D81" s="494" t="s">
        <v>221</v>
      </c>
      <c r="E81" s="491">
        <v>97.971666666666678</v>
      </c>
      <c r="F81" s="67"/>
      <c r="G81" s="67"/>
      <c r="H81" s="67"/>
      <c r="I81" s="67"/>
      <c r="J81" s="67"/>
      <c r="K81" s="67"/>
      <c r="L81" s="67"/>
      <c r="M81" s="67"/>
      <c r="N81" s="67"/>
      <c r="O81" s="310"/>
    </row>
    <row r="82" spans="1:15" x14ac:dyDescent="0.25">
      <c r="A82" s="67"/>
      <c r="B82" s="67"/>
      <c r="C82" s="311" t="s">
        <v>302</v>
      </c>
      <c r="D82" s="494" t="s">
        <v>221</v>
      </c>
      <c r="E82" s="491">
        <v>60.444999999999993</v>
      </c>
      <c r="F82" s="67"/>
      <c r="G82" s="67"/>
      <c r="H82" s="67"/>
      <c r="I82" s="67"/>
      <c r="J82" s="67"/>
      <c r="K82" s="67"/>
      <c r="L82" s="67"/>
      <c r="M82" s="67"/>
      <c r="N82" s="67"/>
      <c r="O82" s="310"/>
    </row>
    <row r="83" spans="1:15" x14ac:dyDescent="0.25">
      <c r="A83" s="67"/>
      <c r="B83" s="67"/>
      <c r="C83" s="311" t="s">
        <v>279</v>
      </c>
      <c r="D83" s="494" t="s">
        <v>221</v>
      </c>
      <c r="E83" s="491">
        <v>30.08939393939394</v>
      </c>
      <c r="F83" s="67"/>
      <c r="G83" s="67"/>
      <c r="H83" s="67"/>
      <c r="I83" s="67"/>
      <c r="J83" s="67"/>
      <c r="K83" s="67"/>
      <c r="L83" s="67"/>
      <c r="M83" s="67"/>
      <c r="N83" s="67"/>
      <c r="O83" s="310"/>
    </row>
    <row r="84" spans="1:15" x14ac:dyDescent="0.25">
      <c r="A84" s="67"/>
      <c r="B84" s="67"/>
      <c r="C84" s="311" t="s">
        <v>303</v>
      </c>
      <c r="D84" s="494" t="s">
        <v>221</v>
      </c>
      <c r="E84" s="491">
        <v>216.89083333333332</v>
      </c>
      <c r="F84" s="67"/>
      <c r="G84" s="67"/>
      <c r="H84" s="67"/>
      <c r="I84" s="67"/>
      <c r="J84" s="67"/>
      <c r="K84" s="67"/>
      <c r="L84" s="67"/>
      <c r="M84" s="67"/>
      <c r="N84" s="67"/>
      <c r="O84" s="310"/>
    </row>
    <row r="85" spans="1:15" x14ac:dyDescent="0.25">
      <c r="A85" s="67"/>
      <c r="B85" s="67"/>
      <c r="C85" s="311" t="s">
        <v>304</v>
      </c>
      <c r="D85" s="494" t="s">
        <v>221</v>
      </c>
      <c r="E85" s="491">
        <v>100.87866666666666</v>
      </c>
      <c r="F85" s="67"/>
      <c r="G85" s="67"/>
      <c r="H85" s="67"/>
      <c r="I85" s="67"/>
      <c r="J85" s="67"/>
      <c r="K85" s="67"/>
      <c r="L85" s="67"/>
      <c r="M85" s="67"/>
      <c r="N85" s="67"/>
      <c r="O85" s="310"/>
    </row>
    <row r="86" spans="1:15" x14ac:dyDescent="0.25">
      <c r="A86" s="67"/>
      <c r="B86" s="67"/>
      <c r="C86" s="311" t="s">
        <v>305</v>
      </c>
      <c r="D86" s="494" t="s">
        <v>221</v>
      </c>
      <c r="E86" s="491">
        <v>48.25333333333333</v>
      </c>
      <c r="F86" s="67"/>
      <c r="G86" s="67"/>
      <c r="H86" s="67"/>
      <c r="I86" s="67"/>
      <c r="J86" s="67"/>
      <c r="K86" s="67"/>
      <c r="L86" s="67"/>
      <c r="M86" s="67"/>
      <c r="N86" s="67"/>
      <c r="O86" s="310"/>
    </row>
    <row r="87" spans="1:15" x14ac:dyDescent="0.25">
      <c r="A87" s="67"/>
      <c r="B87" s="67"/>
      <c r="C87" s="311" t="s">
        <v>306</v>
      </c>
      <c r="D87" s="494" t="s">
        <v>221</v>
      </c>
      <c r="E87" s="491">
        <v>548.42111111111114</v>
      </c>
      <c r="F87" s="67"/>
      <c r="G87" s="67"/>
      <c r="H87" s="67"/>
      <c r="I87" s="67"/>
      <c r="J87" s="67"/>
      <c r="K87" s="67"/>
      <c r="L87" s="67"/>
      <c r="M87" s="67"/>
      <c r="N87" s="67"/>
      <c r="O87" s="310"/>
    </row>
    <row r="88" spans="1:15" x14ac:dyDescent="0.25">
      <c r="A88" s="67"/>
      <c r="B88" s="67"/>
      <c r="C88" s="311" t="s">
        <v>307</v>
      </c>
      <c r="D88" s="494" t="s">
        <v>221</v>
      </c>
      <c r="E88" s="491">
        <v>199.55958333333331</v>
      </c>
      <c r="F88" s="67"/>
      <c r="G88" s="67"/>
      <c r="H88" s="67"/>
      <c r="I88" s="67"/>
      <c r="J88" s="67"/>
      <c r="K88" s="67"/>
      <c r="L88" s="67"/>
      <c r="M88" s="67"/>
      <c r="N88" s="67"/>
      <c r="O88" s="310"/>
    </row>
    <row r="89" spans="1:15" x14ac:dyDescent="0.25">
      <c r="A89" s="67"/>
      <c r="B89" s="67"/>
      <c r="C89" s="311" t="s">
        <v>308</v>
      </c>
      <c r="D89" s="494" t="s">
        <v>221</v>
      </c>
      <c r="E89" s="491">
        <v>60.468055555555566</v>
      </c>
      <c r="F89" s="67"/>
      <c r="G89" s="67"/>
      <c r="H89" s="67"/>
      <c r="I89" s="67"/>
      <c r="J89" s="67"/>
      <c r="K89" s="67"/>
      <c r="L89" s="67"/>
      <c r="M89" s="67"/>
      <c r="N89" s="67"/>
      <c r="O89" s="310"/>
    </row>
    <row r="90" spans="1:15" x14ac:dyDescent="0.25">
      <c r="A90" s="67"/>
      <c r="B90" s="67"/>
      <c r="C90" s="311" t="s">
        <v>309</v>
      </c>
      <c r="D90" s="494" t="s">
        <v>221</v>
      </c>
      <c r="E90" s="491">
        <v>262.70555555555558</v>
      </c>
      <c r="F90" s="67"/>
      <c r="G90" s="67"/>
      <c r="H90" s="67"/>
      <c r="I90" s="67"/>
      <c r="J90" s="67"/>
      <c r="K90" s="67"/>
      <c r="L90" s="67"/>
      <c r="M90" s="67"/>
      <c r="N90" s="67"/>
      <c r="O90" s="310"/>
    </row>
    <row r="91" spans="1:15" x14ac:dyDescent="0.25">
      <c r="A91" s="67"/>
      <c r="B91" s="67"/>
      <c r="C91" s="311" t="s">
        <v>276</v>
      </c>
      <c r="D91" s="494" t="s">
        <v>221</v>
      </c>
      <c r="E91" s="491">
        <v>27.52138888888889</v>
      </c>
      <c r="F91" s="67"/>
      <c r="G91" s="67"/>
      <c r="H91" s="67"/>
      <c r="I91" s="67"/>
      <c r="J91" s="67"/>
      <c r="K91" s="67"/>
      <c r="L91" s="67"/>
      <c r="M91" s="67"/>
      <c r="N91" s="67"/>
      <c r="O91" s="310"/>
    </row>
    <row r="92" spans="1:15" x14ac:dyDescent="0.25">
      <c r="A92" s="67"/>
      <c r="B92" s="67"/>
      <c r="C92" s="311" t="s">
        <v>310</v>
      </c>
      <c r="D92" s="494" t="s">
        <v>221</v>
      </c>
      <c r="E92" s="491">
        <v>48.460833333333333</v>
      </c>
      <c r="F92" s="67"/>
      <c r="G92" s="67"/>
      <c r="H92" s="67"/>
      <c r="I92" s="67"/>
      <c r="J92" s="67"/>
      <c r="K92" s="67"/>
      <c r="L92" s="67"/>
      <c r="M92" s="67"/>
      <c r="N92" s="67"/>
      <c r="O92" s="310"/>
    </row>
    <row r="93" spans="1:15" x14ac:dyDescent="0.25">
      <c r="A93" s="67"/>
      <c r="B93" s="67"/>
      <c r="C93" s="311" t="s">
        <v>311</v>
      </c>
      <c r="D93" s="494" t="s">
        <v>221</v>
      </c>
      <c r="E93" s="491">
        <v>90.2</v>
      </c>
      <c r="F93" s="67"/>
      <c r="G93" s="67"/>
      <c r="H93" s="67"/>
      <c r="I93" s="67"/>
      <c r="J93" s="67"/>
      <c r="K93" s="67"/>
      <c r="L93" s="67"/>
      <c r="M93" s="67"/>
      <c r="N93" s="67"/>
      <c r="O93" s="310"/>
    </row>
    <row r="94" spans="1:15" x14ac:dyDescent="0.25">
      <c r="A94" s="67"/>
      <c r="B94" s="67"/>
      <c r="C94" s="311" t="s">
        <v>285</v>
      </c>
      <c r="D94" s="494" t="s">
        <v>221</v>
      </c>
      <c r="E94" s="491">
        <v>28.007222222222222</v>
      </c>
      <c r="F94" s="67"/>
      <c r="G94" s="67"/>
      <c r="H94" s="67"/>
      <c r="I94" s="67"/>
      <c r="J94" s="67"/>
      <c r="K94" s="67"/>
      <c r="L94" s="67"/>
      <c r="M94" s="67"/>
      <c r="N94" s="67"/>
      <c r="O94" s="310"/>
    </row>
    <row r="95" spans="1:15" x14ac:dyDescent="0.25">
      <c r="A95" s="67"/>
      <c r="B95" s="67"/>
      <c r="C95" s="311" t="s">
        <v>312</v>
      </c>
      <c r="D95" s="494" t="s">
        <v>297</v>
      </c>
      <c r="E95" s="542">
        <v>0.33124999999999999</v>
      </c>
      <c r="F95" s="67"/>
      <c r="G95" s="67"/>
      <c r="H95" s="67"/>
      <c r="I95" s="67"/>
      <c r="J95" s="67"/>
      <c r="K95" s="67"/>
      <c r="L95" s="67"/>
      <c r="M95" s="67"/>
      <c r="N95" s="67"/>
      <c r="O95" s="310"/>
    </row>
    <row r="96" spans="1:15" ht="8.25" customHeight="1" x14ac:dyDescent="0.25">
      <c r="A96" s="67"/>
      <c r="B96" s="67"/>
      <c r="C96" s="425"/>
      <c r="D96" s="353"/>
      <c r="E96" s="545"/>
      <c r="F96" s="67"/>
      <c r="G96" s="67"/>
      <c r="H96" s="67"/>
      <c r="I96" s="67"/>
      <c r="J96" s="67"/>
      <c r="K96" s="67"/>
      <c r="L96" s="67"/>
      <c r="M96" s="67"/>
      <c r="N96" s="67"/>
      <c r="O96" s="310"/>
    </row>
    <row r="97" spans="1:15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310"/>
    </row>
    <row r="98" spans="1:15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310"/>
    </row>
    <row r="99" spans="1:15" x14ac:dyDescent="0.25">
      <c r="A99" s="597" t="s">
        <v>73</v>
      </c>
      <c r="B99" s="598"/>
      <c r="C99" s="598"/>
      <c r="D99" s="598"/>
      <c r="E99" s="598"/>
      <c r="F99" s="598"/>
      <c r="G99" s="598"/>
      <c r="H99" s="598"/>
      <c r="I99" s="598"/>
      <c r="J99" s="67"/>
      <c r="K99" s="67"/>
      <c r="L99" s="67"/>
      <c r="M99" s="67"/>
      <c r="N99" s="67"/>
      <c r="O99" s="310"/>
    </row>
    <row r="100" spans="1:15" x14ac:dyDescent="0.25">
      <c r="A100" s="67"/>
      <c r="B100" s="67"/>
      <c r="C100" s="497"/>
      <c r="D100" s="603"/>
      <c r="E100" s="602" t="s">
        <v>215</v>
      </c>
      <c r="F100" s="67"/>
      <c r="G100" s="500"/>
      <c r="H100" s="606"/>
      <c r="I100" s="602" t="s">
        <v>215</v>
      </c>
      <c r="J100" s="67"/>
      <c r="K100" s="67"/>
      <c r="L100" s="67"/>
      <c r="M100" s="67"/>
      <c r="N100" s="67"/>
      <c r="O100" s="310"/>
    </row>
    <row r="101" spans="1:15" x14ac:dyDescent="0.25">
      <c r="A101" s="67"/>
      <c r="B101" s="67"/>
      <c r="C101" s="498" t="s">
        <v>265</v>
      </c>
      <c r="D101" s="604"/>
      <c r="E101" s="601" t="s">
        <v>217</v>
      </c>
      <c r="F101" s="67"/>
      <c r="G101" s="501" t="s">
        <v>218</v>
      </c>
      <c r="H101" s="607"/>
      <c r="I101" s="601" t="s">
        <v>267</v>
      </c>
      <c r="J101" s="67"/>
      <c r="K101" s="67"/>
      <c r="L101" s="67"/>
      <c r="M101" s="67"/>
      <c r="N101" s="67"/>
      <c r="O101" s="310"/>
    </row>
    <row r="102" spans="1:15" x14ac:dyDescent="0.25">
      <c r="A102" s="67"/>
      <c r="B102" s="67"/>
      <c r="C102" s="499"/>
      <c r="D102" s="605"/>
      <c r="E102" s="504"/>
      <c r="F102" s="67"/>
      <c r="G102" s="503"/>
      <c r="H102" s="608"/>
      <c r="I102" s="504"/>
      <c r="J102" s="67"/>
      <c r="K102" s="67"/>
      <c r="L102" s="67"/>
      <c r="M102" s="67"/>
      <c r="N102" s="67"/>
      <c r="O102" s="310"/>
    </row>
    <row r="103" spans="1:15" x14ac:dyDescent="0.25">
      <c r="A103" s="67"/>
      <c r="B103" s="67"/>
      <c r="C103" s="311" t="s">
        <v>313</v>
      </c>
      <c r="D103" s="493" t="s">
        <v>221</v>
      </c>
      <c r="E103" s="546">
        <v>51.34</v>
      </c>
      <c r="F103" s="67"/>
      <c r="G103" s="311" t="s">
        <v>313</v>
      </c>
      <c r="H103" s="493" t="s">
        <v>221</v>
      </c>
      <c r="I103" s="546">
        <v>131.38</v>
      </c>
      <c r="J103" s="67"/>
      <c r="K103" s="67"/>
      <c r="L103" s="67"/>
      <c r="M103" s="67"/>
      <c r="N103" s="67"/>
      <c r="O103" s="310"/>
    </row>
    <row r="104" spans="1:15" x14ac:dyDescent="0.25">
      <c r="A104" s="67"/>
      <c r="B104" s="67"/>
      <c r="C104" s="311" t="s">
        <v>314</v>
      </c>
      <c r="D104" s="494" t="s">
        <v>221</v>
      </c>
      <c r="E104" s="491">
        <v>73.546999999999997</v>
      </c>
      <c r="F104" s="67"/>
      <c r="G104" s="311" t="s">
        <v>314</v>
      </c>
      <c r="H104" s="494" t="s">
        <v>221</v>
      </c>
      <c r="I104" s="491">
        <v>373.86</v>
      </c>
      <c r="J104" s="67"/>
      <c r="K104" s="67"/>
      <c r="L104" s="67"/>
      <c r="M104" s="67"/>
      <c r="N104" s="67"/>
      <c r="O104" s="310"/>
    </row>
    <row r="105" spans="1:15" x14ac:dyDescent="0.25">
      <c r="A105" s="67"/>
      <c r="B105" s="67"/>
      <c r="C105" s="311" t="s">
        <v>315</v>
      </c>
      <c r="D105" s="494" t="s">
        <v>221</v>
      </c>
      <c r="E105" s="491">
        <v>98.269000000000005</v>
      </c>
      <c r="F105" s="67"/>
      <c r="G105" s="311" t="s">
        <v>316</v>
      </c>
      <c r="H105" s="494" t="s">
        <v>221</v>
      </c>
      <c r="I105" s="491">
        <v>148.29</v>
      </c>
      <c r="J105" s="67"/>
      <c r="K105" s="67"/>
      <c r="L105" s="67"/>
      <c r="M105" s="67"/>
      <c r="N105" s="67"/>
      <c r="O105" s="310"/>
    </row>
    <row r="106" spans="1:15" x14ac:dyDescent="0.25">
      <c r="A106" s="67"/>
      <c r="B106" s="67"/>
      <c r="C106" s="311" t="s">
        <v>317</v>
      </c>
      <c r="D106" s="494" t="s">
        <v>221</v>
      </c>
      <c r="E106" s="491">
        <v>352.82</v>
      </c>
      <c r="F106" s="67"/>
      <c r="G106" s="311" t="s">
        <v>318</v>
      </c>
      <c r="H106" s="494" t="s">
        <v>221</v>
      </c>
      <c r="I106" s="491">
        <v>385</v>
      </c>
      <c r="J106" s="67"/>
      <c r="K106" s="67"/>
      <c r="L106" s="67"/>
      <c r="M106" s="67"/>
      <c r="N106" s="67"/>
      <c r="O106" s="310"/>
    </row>
    <row r="107" spans="1:15" x14ac:dyDescent="0.25">
      <c r="A107" s="67"/>
      <c r="B107" s="67"/>
      <c r="C107" s="311" t="s">
        <v>319</v>
      </c>
      <c r="D107" s="494" t="s">
        <v>221</v>
      </c>
      <c r="E107" s="491">
        <v>140.214</v>
      </c>
      <c r="F107" s="67"/>
      <c r="G107" s="425"/>
      <c r="H107" s="353"/>
      <c r="I107" s="545"/>
      <c r="J107" s="67"/>
      <c r="K107" s="67"/>
      <c r="L107" s="67"/>
      <c r="M107" s="67"/>
      <c r="N107" s="67"/>
      <c r="O107" s="310"/>
    </row>
    <row r="108" spans="1:15" x14ac:dyDescent="0.25">
      <c r="A108" s="67"/>
      <c r="B108" s="67"/>
      <c r="C108" s="311" t="s">
        <v>320</v>
      </c>
      <c r="D108" s="494" t="s">
        <v>221</v>
      </c>
      <c r="E108" s="491">
        <v>528.64</v>
      </c>
      <c r="F108" s="67"/>
      <c r="G108" s="408"/>
      <c r="H108" s="547"/>
      <c r="I108" s="548"/>
      <c r="J108" s="67"/>
      <c r="K108" s="67"/>
      <c r="L108" s="67"/>
      <c r="M108" s="67"/>
      <c r="N108" s="67"/>
      <c r="O108" s="310"/>
    </row>
    <row r="109" spans="1:15" x14ac:dyDescent="0.25">
      <c r="A109" s="67"/>
      <c r="B109" s="67"/>
      <c r="C109" s="311" t="s">
        <v>316</v>
      </c>
      <c r="D109" s="494" t="s">
        <v>221</v>
      </c>
      <c r="E109" s="491">
        <v>98.86</v>
      </c>
      <c r="F109" s="556" t="s">
        <v>321</v>
      </c>
      <c r="G109" s="557" t="s">
        <v>322</v>
      </c>
      <c r="H109" s="385"/>
      <c r="I109" s="549"/>
      <c r="J109" s="67"/>
      <c r="K109" s="67"/>
      <c r="L109" s="67"/>
      <c r="M109" s="67"/>
      <c r="N109" s="67"/>
      <c r="O109" s="310"/>
    </row>
    <row r="110" spans="1:15" x14ac:dyDescent="0.25">
      <c r="A110" s="67"/>
      <c r="B110" s="67"/>
      <c r="C110" s="311" t="s">
        <v>318</v>
      </c>
      <c r="D110" s="494" t="s">
        <v>221</v>
      </c>
      <c r="E110" s="491">
        <v>308.75</v>
      </c>
      <c r="F110" s="556" t="s">
        <v>323</v>
      </c>
      <c r="G110" s="557" t="s">
        <v>324</v>
      </c>
      <c r="H110" s="385"/>
      <c r="I110" s="550"/>
      <c r="J110" s="67"/>
      <c r="K110" s="67"/>
      <c r="L110" s="67"/>
      <c r="M110" s="67"/>
      <c r="N110" s="67"/>
      <c r="O110" s="310"/>
    </row>
    <row r="111" spans="1:15" x14ac:dyDescent="0.25">
      <c r="A111" s="67"/>
      <c r="B111" s="67"/>
      <c r="C111" s="311" t="s">
        <v>325</v>
      </c>
      <c r="D111" s="494" t="s">
        <v>221</v>
      </c>
      <c r="E111" s="491">
        <v>80</v>
      </c>
      <c r="F111" s="67"/>
      <c r="G111" s="67"/>
      <c r="H111" s="67"/>
      <c r="I111" s="550"/>
      <c r="J111" s="67"/>
      <c r="K111" s="67"/>
      <c r="L111" s="67"/>
      <c r="M111" s="67"/>
      <c r="N111" s="67"/>
      <c r="O111" s="310"/>
    </row>
    <row r="112" spans="1:15" ht="6" customHeight="1" x14ac:dyDescent="0.25">
      <c r="A112" s="67"/>
      <c r="B112" s="67"/>
      <c r="C112" s="425"/>
      <c r="D112" s="353"/>
      <c r="E112" s="545"/>
      <c r="F112" s="67"/>
      <c r="G112" s="67"/>
      <c r="I112" s="67"/>
      <c r="J112" s="67"/>
      <c r="K112" s="67"/>
      <c r="L112" s="67"/>
      <c r="M112" s="67"/>
      <c r="N112" s="67"/>
      <c r="O112" s="310"/>
    </row>
    <row r="113" spans="1:15" x14ac:dyDescent="0.25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310"/>
    </row>
    <row r="114" spans="1:15" x14ac:dyDescent="0.25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310"/>
    </row>
    <row r="115" spans="1:15" x14ac:dyDescent="0.25">
      <c r="A115" s="599" t="s">
        <v>77</v>
      </c>
      <c r="B115" s="600"/>
      <c r="C115" s="600"/>
      <c r="D115" s="600"/>
      <c r="E115" s="600"/>
      <c r="F115" s="67"/>
      <c r="G115" s="67"/>
      <c r="H115" s="67"/>
      <c r="I115" s="67"/>
      <c r="J115" s="67"/>
      <c r="K115" s="67"/>
      <c r="L115" s="67"/>
      <c r="M115" s="67"/>
      <c r="N115" s="67"/>
      <c r="O115" s="310"/>
    </row>
    <row r="116" spans="1:15" x14ac:dyDescent="0.25">
      <c r="A116" s="67"/>
      <c r="B116" s="67"/>
      <c r="C116" s="497"/>
      <c r="D116" s="603"/>
      <c r="E116" s="602" t="s">
        <v>215</v>
      </c>
      <c r="F116" s="67"/>
      <c r="G116" s="67"/>
      <c r="H116" s="67"/>
      <c r="I116" s="67"/>
      <c r="J116" s="67"/>
      <c r="K116" s="67"/>
      <c r="L116" s="67"/>
      <c r="M116" s="67"/>
      <c r="N116" s="67"/>
      <c r="O116" s="310"/>
    </row>
    <row r="117" spans="1:15" x14ac:dyDescent="0.25">
      <c r="A117" s="67"/>
      <c r="B117" s="67"/>
      <c r="C117" s="498" t="s">
        <v>265</v>
      </c>
      <c r="D117" s="604"/>
      <c r="E117" s="601" t="s">
        <v>267</v>
      </c>
      <c r="F117" s="67"/>
      <c r="G117" s="67"/>
      <c r="H117" s="67"/>
      <c r="I117" s="67"/>
      <c r="J117" s="67"/>
      <c r="K117" s="67"/>
      <c r="L117" s="67"/>
      <c r="M117" s="67"/>
      <c r="N117" s="67"/>
      <c r="O117" s="310"/>
    </row>
    <row r="118" spans="1:15" x14ac:dyDescent="0.25">
      <c r="A118" s="67"/>
      <c r="B118" s="67"/>
      <c r="C118" s="499"/>
      <c r="D118" s="605"/>
      <c r="E118" s="504"/>
      <c r="F118" s="67"/>
      <c r="G118" s="67"/>
      <c r="H118" s="67"/>
      <c r="I118" s="67"/>
      <c r="J118" s="67"/>
      <c r="K118" s="67"/>
      <c r="L118" s="67"/>
      <c r="M118" s="67"/>
      <c r="N118" s="67"/>
      <c r="O118" s="310"/>
    </row>
    <row r="119" spans="1:15" ht="29.25" x14ac:dyDescent="0.25">
      <c r="A119" s="67"/>
      <c r="B119" s="67"/>
      <c r="C119" s="551" t="s">
        <v>326</v>
      </c>
      <c r="D119" s="583" t="s">
        <v>327</v>
      </c>
      <c r="E119" s="584">
        <v>194.23</v>
      </c>
      <c r="F119" s="67"/>
      <c r="G119" s="67"/>
      <c r="H119" s="67"/>
      <c r="I119" s="67"/>
      <c r="J119" s="67"/>
      <c r="K119" s="67"/>
      <c r="L119" s="67"/>
      <c r="M119" s="67"/>
      <c r="N119" s="67"/>
      <c r="O119" s="310"/>
    </row>
    <row r="120" spans="1:15" ht="29.25" x14ac:dyDescent="0.25">
      <c r="A120" s="67"/>
      <c r="B120" s="67"/>
      <c r="C120" s="551" t="s">
        <v>328</v>
      </c>
      <c r="D120" s="585" t="s">
        <v>327</v>
      </c>
      <c r="E120" s="586">
        <v>352.58</v>
      </c>
      <c r="F120" s="67"/>
      <c r="G120" s="67"/>
      <c r="H120" s="67"/>
      <c r="I120" s="67"/>
      <c r="J120" s="67"/>
      <c r="K120" s="67"/>
      <c r="L120" s="67"/>
      <c r="M120" s="67"/>
      <c r="N120" s="67"/>
      <c r="O120" s="310"/>
    </row>
    <row r="121" spans="1:15" ht="29.25" x14ac:dyDescent="0.25">
      <c r="A121" s="67"/>
      <c r="B121" s="67"/>
      <c r="C121" s="551" t="s">
        <v>329</v>
      </c>
      <c r="D121" s="585" t="s">
        <v>327</v>
      </c>
      <c r="E121" s="586">
        <v>609.9</v>
      </c>
      <c r="F121" s="67"/>
      <c r="G121" s="67"/>
      <c r="H121" s="67"/>
      <c r="I121" s="67"/>
      <c r="J121" s="67"/>
      <c r="K121" s="67"/>
      <c r="L121" s="67"/>
      <c r="M121" s="67"/>
      <c r="N121" s="67"/>
      <c r="O121" s="310"/>
    </row>
    <row r="122" spans="1:15" ht="5.25" customHeight="1" x14ac:dyDescent="0.25">
      <c r="A122" s="67"/>
      <c r="B122" s="67"/>
      <c r="C122" s="495"/>
      <c r="D122" s="587"/>
      <c r="E122" s="588"/>
      <c r="F122" s="67"/>
      <c r="G122" s="67"/>
      <c r="H122" s="67"/>
      <c r="I122" s="67"/>
      <c r="J122" s="67"/>
      <c r="K122" s="67"/>
      <c r="L122" s="67"/>
      <c r="M122" s="67"/>
      <c r="N122" s="67"/>
      <c r="O122" s="310"/>
    </row>
    <row r="123" spans="1:15" x14ac:dyDescent="0.25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310"/>
    </row>
    <row r="124" spans="1:15" x14ac:dyDescent="0.25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310"/>
    </row>
    <row r="125" spans="1:15" x14ac:dyDescent="0.25">
      <c r="A125" s="292"/>
      <c r="B125" s="292"/>
      <c r="C125" s="292"/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314"/>
    </row>
  </sheetData>
  <sheetProtection algorithmName="SHA-512" hashValue="Q07RQMJy/I4LIKnZX569nvREX3vLyG4U1DCxf8UfkMAuZb0FwrX1DcmAR2oWrkcCrvoQoT4GQKoPz5pg2U2gHw==" saltValue="SP6TGQ9HBc5mgcCrijg9Hw==" spinCount="100000" sheet="1" objects="1" scenarios="1" selectLockedCells="1"/>
  <sortState ref="G73:G80">
    <sortCondition descending="1" ref="G73"/>
  </sortState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workbookViewId="0"/>
  </sheetViews>
  <sheetFormatPr baseColWidth="10" defaultColWidth="11.42578125" defaultRowHeight="15" x14ac:dyDescent="0.25"/>
  <cols>
    <col min="1" max="1" width="8.42578125" customWidth="1"/>
    <col min="2" max="2" width="6.28515625" customWidth="1"/>
    <col min="3" max="3" width="23.7109375" customWidth="1"/>
    <col min="4" max="4" width="9.7109375" customWidth="1"/>
    <col min="5" max="12" width="16.7109375" customWidth="1"/>
    <col min="14" max="14" width="16.7109375" customWidth="1"/>
  </cols>
  <sheetData>
    <row r="1" spans="1:16" ht="26.25" customHeight="1" x14ac:dyDescent="0.25">
      <c r="A1" s="407" t="s">
        <v>330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307"/>
      <c r="N1" s="307"/>
      <c r="O1" s="308"/>
      <c r="P1" s="67"/>
    </row>
    <row r="2" spans="1:16" x14ac:dyDescent="0.25">
      <c r="A2" s="31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67"/>
      <c r="N2" s="67"/>
      <c r="O2" s="310"/>
      <c r="P2" s="67"/>
    </row>
    <row r="3" spans="1:16" ht="17.25" customHeight="1" x14ac:dyDescent="0.25">
      <c r="A3" s="409" t="s">
        <v>331</v>
      </c>
      <c r="B3" s="410"/>
      <c r="C3" s="410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310"/>
      <c r="P3" s="67"/>
    </row>
    <row r="4" spans="1:16" ht="9.75" customHeight="1" x14ac:dyDescent="0.25">
      <c r="A4" s="309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310"/>
      <c r="P4" s="67"/>
    </row>
    <row r="5" spans="1:16" ht="24" customHeight="1" x14ac:dyDescent="0.25">
      <c r="A5" s="429" t="s">
        <v>332</v>
      </c>
      <c r="B5" s="412"/>
      <c r="C5" s="412"/>
      <c r="D5" s="67"/>
      <c r="E5" s="67"/>
      <c r="F5" s="67"/>
      <c r="G5" s="67"/>
      <c r="H5" s="67"/>
      <c r="I5" s="67"/>
      <c r="J5" s="67"/>
      <c r="K5" s="67"/>
      <c r="L5" s="67"/>
      <c r="M5" s="67"/>
      <c r="N5" s="433" t="s">
        <v>333</v>
      </c>
      <c r="O5" s="310"/>
      <c r="P5" s="67"/>
    </row>
    <row r="6" spans="1:16" ht="40.5" customHeight="1" x14ac:dyDescent="0.25">
      <c r="A6" s="311"/>
      <c r="B6" s="339" t="s">
        <v>334</v>
      </c>
      <c r="C6" s="340"/>
      <c r="D6" s="341"/>
      <c r="E6" s="350" t="s">
        <v>313</v>
      </c>
      <c r="F6" s="350" t="s">
        <v>314</v>
      </c>
      <c r="G6" s="350" t="s">
        <v>315</v>
      </c>
      <c r="H6" s="350" t="s">
        <v>317</v>
      </c>
      <c r="I6" s="350" t="s">
        <v>319</v>
      </c>
      <c r="J6" s="361" t="s">
        <v>335</v>
      </c>
      <c r="K6" s="361" t="s">
        <v>316</v>
      </c>
      <c r="L6" s="361" t="s">
        <v>318</v>
      </c>
      <c r="M6" s="67"/>
      <c r="N6" s="403" t="s">
        <v>313</v>
      </c>
      <c r="O6" s="310"/>
      <c r="P6" s="67"/>
    </row>
    <row r="7" spans="1:16" ht="30" customHeight="1" x14ac:dyDescent="0.25">
      <c r="A7" s="311"/>
      <c r="B7" s="694" t="s">
        <v>336</v>
      </c>
      <c r="C7" s="695"/>
      <c r="D7" s="345" t="s">
        <v>69</v>
      </c>
      <c r="E7" s="354">
        <v>343</v>
      </c>
      <c r="F7" s="383">
        <v>291</v>
      </c>
      <c r="G7" s="383">
        <v>116</v>
      </c>
      <c r="H7" s="383">
        <v>44</v>
      </c>
      <c r="I7" s="383">
        <v>54</v>
      </c>
      <c r="J7" s="383">
        <v>30.58</v>
      </c>
      <c r="K7" s="383">
        <v>25.37</v>
      </c>
      <c r="L7" s="383">
        <v>59</v>
      </c>
      <c r="M7" s="67"/>
      <c r="N7" s="401">
        <v>296</v>
      </c>
      <c r="O7" s="310"/>
      <c r="P7" s="67"/>
    </row>
    <row r="8" spans="1:16" ht="30" customHeight="1" x14ac:dyDescent="0.25">
      <c r="A8" s="311"/>
      <c r="B8" s="694" t="s">
        <v>337</v>
      </c>
      <c r="C8" s="695"/>
      <c r="D8" s="345" t="s">
        <v>221</v>
      </c>
      <c r="E8" s="383">
        <v>51.34</v>
      </c>
      <c r="F8" s="383">
        <v>73.546999999999997</v>
      </c>
      <c r="G8" s="383">
        <v>98.269000000000005</v>
      </c>
      <c r="H8" s="383">
        <v>352.82</v>
      </c>
      <c r="I8" s="383">
        <v>140.214</v>
      </c>
      <c r="J8" s="383">
        <v>528.64</v>
      </c>
      <c r="K8" s="383">
        <v>98.86</v>
      </c>
      <c r="L8" s="383">
        <v>308.75</v>
      </c>
      <c r="M8" s="375"/>
      <c r="N8" s="402">
        <v>80</v>
      </c>
      <c r="O8" s="310"/>
      <c r="P8" s="67"/>
    </row>
    <row r="9" spans="1:16" ht="11.25" customHeight="1" x14ac:dyDescent="0.25">
      <c r="A9" s="311"/>
      <c r="B9" s="71"/>
      <c r="C9" s="67"/>
      <c r="D9" s="385"/>
      <c r="E9" s="394"/>
      <c r="F9" s="394"/>
      <c r="G9" s="394"/>
      <c r="H9" s="394"/>
      <c r="I9" s="394"/>
      <c r="J9" s="394"/>
      <c r="K9" s="394"/>
      <c r="L9" s="394"/>
      <c r="M9" s="67"/>
      <c r="N9" s="394"/>
      <c r="O9" s="310"/>
      <c r="P9" s="67"/>
    </row>
    <row r="10" spans="1:16" ht="19.5" customHeight="1" x14ac:dyDescent="0.25">
      <c r="A10" s="311"/>
      <c r="B10" s="360" t="s">
        <v>338</v>
      </c>
      <c r="C10" s="333"/>
      <c r="D10" s="334"/>
      <c r="E10" s="355"/>
      <c r="F10" s="355"/>
      <c r="G10" s="355"/>
      <c r="H10" s="355"/>
      <c r="I10" s="355"/>
      <c r="J10" s="355"/>
      <c r="K10" s="355"/>
      <c r="L10" s="355"/>
      <c r="M10" s="67"/>
      <c r="N10" s="355"/>
      <c r="O10" s="310"/>
      <c r="P10" s="67"/>
    </row>
    <row r="11" spans="1:16" ht="11.25" customHeight="1" x14ac:dyDescent="0.25">
      <c r="A11" s="311"/>
      <c r="B11" s="335"/>
      <c r="C11" s="336"/>
      <c r="D11" s="337"/>
      <c r="E11" s="356"/>
      <c r="F11" s="356"/>
      <c r="G11" s="356"/>
      <c r="H11" s="356"/>
      <c r="I11" s="356"/>
      <c r="J11" s="356"/>
      <c r="K11" s="356"/>
      <c r="L11" s="356"/>
      <c r="M11" s="67"/>
      <c r="N11" s="356"/>
      <c r="O11" s="310"/>
      <c r="P11" s="67"/>
    </row>
    <row r="12" spans="1:16" ht="18" customHeight="1" x14ac:dyDescent="0.25">
      <c r="A12" s="309"/>
      <c r="B12" s="711" t="s">
        <v>339</v>
      </c>
      <c r="C12" s="331" t="s">
        <v>340</v>
      </c>
      <c r="D12" s="347" t="s">
        <v>341</v>
      </c>
      <c r="E12" s="357">
        <v>14099</v>
      </c>
      <c r="F12" s="357">
        <v>17121.664000000001</v>
      </c>
      <c r="G12" s="357">
        <v>9119.3817600000002</v>
      </c>
      <c r="H12" s="357">
        <v>12419.264000000001</v>
      </c>
      <c r="I12" s="357">
        <v>6379.1020800000015</v>
      </c>
      <c r="J12" s="357">
        <v>12932.648959999999</v>
      </c>
      <c r="K12" s="357">
        <v>2006.3949066666673</v>
      </c>
      <c r="L12" s="357">
        <v>14572.999999999998</v>
      </c>
      <c r="M12" s="67"/>
      <c r="N12" s="357">
        <v>18944</v>
      </c>
      <c r="O12" s="310"/>
      <c r="P12" s="67"/>
    </row>
    <row r="13" spans="1:16" ht="18" customHeight="1" x14ac:dyDescent="0.25">
      <c r="A13" s="309"/>
      <c r="B13" s="711"/>
      <c r="C13" s="331" t="s">
        <v>342</v>
      </c>
      <c r="D13" s="347" t="s">
        <v>341</v>
      </c>
      <c r="E13" s="358">
        <v>12337</v>
      </c>
      <c r="F13" s="358">
        <v>14981.456000000002</v>
      </c>
      <c r="G13" s="358">
        <v>7979.4590399999988</v>
      </c>
      <c r="H13" s="358">
        <v>10866.856</v>
      </c>
      <c r="I13" s="358">
        <v>5581.7143200000019</v>
      </c>
      <c r="J13" s="358">
        <v>11316.06784</v>
      </c>
      <c r="K13" s="358">
        <v>1755.595543333334</v>
      </c>
      <c r="L13" s="358">
        <v>12751.375</v>
      </c>
      <c r="M13" s="375"/>
      <c r="N13" s="358">
        <v>16576</v>
      </c>
      <c r="O13" s="310"/>
      <c r="P13" s="67"/>
    </row>
    <row r="14" spans="1:16" ht="18" customHeight="1" x14ac:dyDescent="0.25">
      <c r="A14" s="311"/>
      <c r="B14" s="711"/>
      <c r="C14" s="331" t="s">
        <v>343</v>
      </c>
      <c r="D14" s="347" t="s">
        <v>341</v>
      </c>
      <c r="E14" s="358">
        <v>10099</v>
      </c>
      <c r="F14" s="358">
        <v>12263.391840000004</v>
      </c>
      <c r="G14" s="358">
        <v>6531.7571855999995</v>
      </c>
      <c r="H14" s="358">
        <v>9314.4479999999985</v>
      </c>
      <c r="I14" s="358">
        <v>4784.3265600000013</v>
      </c>
      <c r="J14" s="358">
        <v>9699.486719999999</v>
      </c>
      <c r="K14" s="358">
        <v>1504.7961800000003</v>
      </c>
      <c r="L14" s="358">
        <v>10929.75</v>
      </c>
      <c r="M14" s="67"/>
      <c r="N14" s="358">
        <v>13568.640000000001</v>
      </c>
      <c r="O14" s="310"/>
      <c r="P14" s="67"/>
    </row>
    <row r="15" spans="1:16" ht="18" customHeight="1" x14ac:dyDescent="0.25">
      <c r="A15" s="309"/>
      <c r="B15" s="711"/>
      <c r="C15" s="331" t="s">
        <v>344</v>
      </c>
      <c r="D15" s="347" t="s">
        <v>341</v>
      </c>
      <c r="E15" s="358">
        <v>8415</v>
      </c>
      <c r="F15" s="358">
        <v>10219.493200000001</v>
      </c>
      <c r="G15" s="358">
        <v>5443.1309879999999</v>
      </c>
      <c r="H15" s="358">
        <v>7762.04</v>
      </c>
      <c r="I15" s="358">
        <v>3986.9388000000008</v>
      </c>
      <c r="J15" s="358">
        <v>8082.9055999999982</v>
      </c>
      <c r="K15" s="358">
        <v>1253.9968166666672</v>
      </c>
      <c r="L15" s="358">
        <v>9108.125</v>
      </c>
      <c r="M15" s="67"/>
      <c r="N15" s="358">
        <v>11307.2</v>
      </c>
      <c r="O15" s="310"/>
      <c r="P15" s="67"/>
    </row>
    <row r="16" spans="1:16" ht="18" customHeight="1" x14ac:dyDescent="0.25">
      <c r="A16" s="309"/>
      <c r="B16" s="711"/>
      <c r="C16" s="331" t="s">
        <v>345</v>
      </c>
      <c r="D16" s="347" t="s">
        <v>341</v>
      </c>
      <c r="E16" s="358">
        <v>6415</v>
      </c>
      <c r="F16" s="358">
        <v>7790.3571200000015</v>
      </c>
      <c r="G16" s="358">
        <v>4149.3187007999995</v>
      </c>
      <c r="H16" s="358">
        <v>6209.6320000000005</v>
      </c>
      <c r="I16" s="358">
        <v>3189.5510400000007</v>
      </c>
      <c r="J16" s="358">
        <v>6466.3244799999993</v>
      </c>
      <c r="K16" s="358">
        <v>1003.1974533333337</v>
      </c>
      <c r="L16" s="358">
        <v>7286.4999999999991</v>
      </c>
      <c r="M16" s="67"/>
      <c r="N16" s="358">
        <v>8619.52</v>
      </c>
      <c r="O16" s="310"/>
      <c r="P16" s="67"/>
    </row>
    <row r="17" spans="1:16" ht="18" customHeight="1" x14ac:dyDescent="0.25">
      <c r="A17" s="309"/>
      <c r="B17" s="711"/>
      <c r="C17" s="331" t="s">
        <v>346</v>
      </c>
      <c r="D17" s="347" t="s">
        <v>341</v>
      </c>
      <c r="E17" s="358">
        <v>4573</v>
      </c>
      <c r="F17" s="358">
        <v>5553.8397600000008</v>
      </c>
      <c r="G17" s="358">
        <v>2958.0994584</v>
      </c>
      <c r="H17" s="358">
        <v>4657.2239999999993</v>
      </c>
      <c r="I17" s="358">
        <v>2392.1632800000007</v>
      </c>
      <c r="J17" s="358">
        <v>4849.7433599999995</v>
      </c>
      <c r="K17" s="358">
        <v>752.39809000000014</v>
      </c>
      <c r="L17" s="358">
        <v>5464.875</v>
      </c>
      <c r="M17" s="67"/>
      <c r="N17" s="358">
        <v>6144.96</v>
      </c>
      <c r="O17" s="310"/>
      <c r="P17" s="67"/>
    </row>
    <row r="18" spans="1:16" ht="18" customHeight="1" x14ac:dyDescent="0.25">
      <c r="A18" s="311"/>
      <c r="B18" s="711"/>
      <c r="C18" s="331" t="s">
        <v>347</v>
      </c>
      <c r="D18" s="347" t="s">
        <v>341</v>
      </c>
      <c r="E18" s="358">
        <v>2732</v>
      </c>
      <c r="F18" s="358">
        <v>3317.3224000000005</v>
      </c>
      <c r="G18" s="358">
        <v>1766.880216</v>
      </c>
      <c r="H18" s="358">
        <v>3104.8160000000003</v>
      </c>
      <c r="I18" s="358">
        <v>1594.7755200000004</v>
      </c>
      <c r="J18" s="358">
        <v>3233.1622399999997</v>
      </c>
      <c r="K18" s="358">
        <v>501.59872666666683</v>
      </c>
      <c r="L18" s="358">
        <v>3643.2499999999995</v>
      </c>
      <c r="M18" s="67"/>
      <c r="N18" s="358">
        <v>3670.4</v>
      </c>
      <c r="O18" s="310"/>
      <c r="P18" s="67"/>
    </row>
    <row r="19" spans="1:16" ht="18" customHeight="1" x14ac:dyDescent="0.25">
      <c r="A19" s="311"/>
      <c r="B19" s="711"/>
      <c r="C19" s="331" t="s">
        <v>348</v>
      </c>
      <c r="D19" s="347" t="s">
        <v>341</v>
      </c>
      <c r="E19" s="358">
        <v>1287</v>
      </c>
      <c r="F19" s="358">
        <v>1562.35184</v>
      </c>
      <c r="G19" s="358">
        <v>832.14358559999994</v>
      </c>
      <c r="H19" s="358">
        <v>1552.4080000000001</v>
      </c>
      <c r="I19" s="358">
        <v>797.38776000000018</v>
      </c>
      <c r="J19" s="358">
        <v>1616.5811199999998</v>
      </c>
      <c r="K19" s="358">
        <v>250.79936333333342</v>
      </c>
      <c r="L19" s="358">
        <v>1821.6249999999998</v>
      </c>
      <c r="M19" s="67"/>
      <c r="N19" s="358">
        <v>1728.6400000000003</v>
      </c>
      <c r="O19" s="310"/>
      <c r="P19" s="67"/>
    </row>
    <row r="20" spans="1:16" ht="18" customHeight="1" x14ac:dyDescent="0.25">
      <c r="A20" s="311"/>
      <c r="B20" s="712"/>
      <c r="C20" s="332" t="s">
        <v>349</v>
      </c>
      <c r="D20" s="353" t="s">
        <v>341</v>
      </c>
      <c r="E20" s="359">
        <v>0</v>
      </c>
      <c r="F20" s="359">
        <v>0</v>
      </c>
      <c r="G20" s="384">
        <v>0</v>
      </c>
      <c r="H20" s="384">
        <v>0</v>
      </c>
      <c r="I20" s="384">
        <v>0</v>
      </c>
      <c r="J20" s="384">
        <v>0</v>
      </c>
      <c r="K20" s="384">
        <v>0</v>
      </c>
      <c r="L20" s="384">
        <v>0</v>
      </c>
      <c r="M20" s="67"/>
      <c r="N20" s="359">
        <v>0</v>
      </c>
      <c r="O20" s="310"/>
      <c r="P20" s="67"/>
    </row>
    <row r="21" spans="1:16" ht="11.25" customHeight="1" x14ac:dyDescent="0.25">
      <c r="A21" s="311"/>
      <c r="B21" s="413"/>
      <c r="D21" s="414"/>
      <c r="E21" s="415"/>
      <c r="F21" s="415"/>
      <c r="G21" s="415"/>
      <c r="H21" s="415"/>
      <c r="I21" s="415"/>
      <c r="J21" s="415"/>
      <c r="K21" s="415"/>
      <c r="L21" s="415"/>
      <c r="M21" s="67"/>
      <c r="N21" s="415"/>
      <c r="O21" s="310"/>
      <c r="P21" s="67"/>
    </row>
    <row r="22" spans="1:16" ht="19.5" customHeight="1" x14ac:dyDescent="0.25">
      <c r="A22" s="311"/>
      <c r="B22" s="360" t="s">
        <v>350</v>
      </c>
      <c r="C22" s="333"/>
      <c r="D22" s="334"/>
      <c r="E22" s="355"/>
      <c r="F22" s="355"/>
      <c r="G22" s="355"/>
      <c r="H22" s="355"/>
      <c r="I22" s="355"/>
      <c r="J22" s="355"/>
      <c r="K22" s="355"/>
      <c r="L22" s="355"/>
      <c r="M22" s="67"/>
      <c r="N22" s="355"/>
      <c r="O22" s="310"/>
      <c r="P22" s="67"/>
    </row>
    <row r="23" spans="1:16" ht="11.25" customHeight="1" x14ac:dyDescent="0.25">
      <c r="A23" s="311"/>
      <c r="B23" s="335"/>
      <c r="C23" s="336"/>
      <c r="D23" s="337"/>
      <c r="E23" s="356"/>
      <c r="F23" s="356"/>
      <c r="G23" s="356"/>
      <c r="H23" s="356"/>
      <c r="I23" s="356"/>
      <c r="J23" s="356"/>
      <c r="K23" s="356"/>
      <c r="L23" s="356"/>
      <c r="M23" s="67"/>
      <c r="N23" s="356"/>
      <c r="O23" s="310"/>
      <c r="P23" s="406"/>
    </row>
    <row r="24" spans="1:16" ht="18" customHeight="1" x14ac:dyDescent="0.25">
      <c r="A24" s="311"/>
      <c r="B24" s="711" t="s">
        <v>339</v>
      </c>
      <c r="C24" s="331" t="s">
        <v>340</v>
      </c>
      <c r="D24" s="347" t="s">
        <v>341</v>
      </c>
      <c r="E24" s="357">
        <v>957</v>
      </c>
      <c r="F24" s="357">
        <v>813</v>
      </c>
      <c r="G24" s="357">
        <v>202</v>
      </c>
      <c r="H24" s="357">
        <v>770</v>
      </c>
      <c r="I24" s="357">
        <v>545</v>
      </c>
      <c r="J24" s="357">
        <v>802</v>
      </c>
      <c r="K24" s="357">
        <v>118.65925000000004</v>
      </c>
      <c r="L24" s="357">
        <v>2064</v>
      </c>
      <c r="M24" s="67"/>
      <c r="N24" s="357">
        <v>1062</v>
      </c>
      <c r="O24" s="310"/>
      <c r="P24" s="67"/>
    </row>
    <row r="25" spans="1:16" ht="18" customHeight="1" x14ac:dyDescent="0.25">
      <c r="A25" s="311"/>
      <c r="B25" s="711"/>
      <c r="C25" s="331" t="s">
        <v>342</v>
      </c>
      <c r="D25" s="347" t="s">
        <v>341</v>
      </c>
      <c r="E25" s="358">
        <v>1260</v>
      </c>
      <c r="F25" s="358">
        <v>1070</v>
      </c>
      <c r="G25" s="358">
        <v>237</v>
      </c>
      <c r="H25" s="358">
        <v>1155</v>
      </c>
      <c r="I25" s="358">
        <v>817</v>
      </c>
      <c r="J25" s="358">
        <v>1204</v>
      </c>
      <c r="K25" s="358">
        <v>174.65925000000004</v>
      </c>
      <c r="L25" s="358">
        <v>3096</v>
      </c>
      <c r="M25" s="67"/>
      <c r="N25" s="358">
        <v>1442</v>
      </c>
      <c r="O25" s="310"/>
      <c r="P25" s="67"/>
    </row>
    <row r="26" spans="1:16" ht="18" customHeight="1" x14ac:dyDescent="0.25">
      <c r="A26" s="311"/>
      <c r="B26" s="711"/>
      <c r="C26" s="331" t="s">
        <v>343</v>
      </c>
      <c r="D26" s="347" t="s">
        <v>341</v>
      </c>
      <c r="E26" s="358">
        <v>1538</v>
      </c>
      <c r="F26" s="358">
        <v>1307</v>
      </c>
      <c r="G26" s="358">
        <v>262</v>
      </c>
      <c r="H26" s="358">
        <v>1539</v>
      </c>
      <c r="I26" s="358">
        <v>1090</v>
      </c>
      <c r="J26" s="358">
        <v>1605</v>
      </c>
      <c r="K26" s="358">
        <v>289.65925000000004</v>
      </c>
      <c r="L26" s="358">
        <v>2064</v>
      </c>
      <c r="M26" s="375"/>
      <c r="N26" s="358">
        <v>1800</v>
      </c>
      <c r="O26" s="310"/>
      <c r="P26" s="67"/>
    </row>
    <row r="27" spans="1:16" ht="18" customHeight="1" x14ac:dyDescent="0.25">
      <c r="A27" s="311"/>
      <c r="B27" s="711"/>
      <c r="C27" s="331" t="s">
        <v>344</v>
      </c>
      <c r="D27" s="347" t="s">
        <v>341</v>
      </c>
      <c r="E27" s="358">
        <v>1829</v>
      </c>
      <c r="F27" s="358">
        <v>1554</v>
      </c>
      <c r="G27" s="358">
        <v>292</v>
      </c>
      <c r="H27" s="358">
        <v>1924</v>
      </c>
      <c r="I27" s="358">
        <v>1362</v>
      </c>
      <c r="J27" s="358">
        <v>2006</v>
      </c>
      <c r="K27" s="358">
        <v>360.65925000000004</v>
      </c>
      <c r="L27" s="358">
        <v>2580</v>
      </c>
      <c r="M27" s="67"/>
      <c r="N27" s="358">
        <v>2107</v>
      </c>
      <c r="O27" s="310"/>
      <c r="P27" s="67"/>
    </row>
    <row r="28" spans="1:16" ht="18" customHeight="1" x14ac:dyDescent="0.25">
      <c r="A28" s="311"/>
      <c r="B28" s="711"/>
      <c r="C28" s="331" t="s">
        <v>345</v>
      </c>
      <c r="D28" s="347" t="s">
        <v>341</v>
      </c>
      <c r="E28" s="358">
        <v>2245</v>
      </c>
      <c r="F28" s="358">
        <v>1908</v>
      </c>
      <c r="G28" s="358">
        <v>369</v>
      </c>
      <c r="H28" s="358">
        <v>2309</v>
      </c>
      <c r="I28" s="358">
        <v>1635</v>
      </c>
      <c r="J28" s="358">
        <v>2407</v>
      </c>
      <c r="K28" s="358">
        <v>420.65925000000004</v>
      </c>
      <c r="L28" s="358">
        <v>3096</v>
      </c>
      <c r="M28" s="67"/>
      <c r="N28" s="358">
        <v>2647</v>
      </c>
      <c r="O28" s="310"/>
      <c r="P28" s="67"/>
    </row>
    <row r="29" spans="1:16" ht="18" customHeight="1" x14ac:dyDescent="0.25">
      <c r="A29" s="311"/>
      <c r="B29" s="711"/>
      <c r="C29" s="331" t="s">
        <v>346</v>
      </c>
      <c r="D29" s="347" t="s">
        <v>341</v>
      </c>
      <c r="E29" s="358">
        <v>2598</v>
      </c>
      <c r="F29" s="358">
        <v>2208</v>
      </c>
      <c r="G29" s="358">
        <v>423</v>
      </c>
      <c r="H29" s="358">
        <v>2694</v>
      </c>
      <c r="I29" s="358">
        <v>1907</v>
      </c>
      <c r="J29" s="358">
        <v>2808</v>
      </c>
      <c r="K29" s="358">
        <v>471.65925000000004</v>
      </c>
      <c r="L29" s="358">
        <v>3612</v>
      </c>
      <c r="M29" s="67"/>
      <c r="N29" s="358">
        <v>3070</v>
      </c>
      <c r="O29" s="310"/>
      <c r="P29" s="67"/>
    </row>
    <row r="30" spans="1:16" ht="18" customHeight="1" x14ac:dyDescent="0.25">
      <c r="A30" s="311"/>
      <c r="B30" s="711"/>
      <c r="C30" s="331" t="s">
        <v>347</v>
      </c>
      <c r="D30" s="347" t="s">
        <v>341</v>
      </c>
      <c r="E30" s="358">
        <v>3076</v>
      </c>
      <c r="F30" s="358">
        <v>2614</v>
      </c>
      <c r="G30" s="358">
        <v>524</v>
      </c>
      <c r="H30" s="358">
        <v>2694</v>
      </c>
      <c r="I30" s="358">
        <v>1907</v>
      </c>
      <c r="J30" s="358">
        <v>3210</v>
      </c>
      <c r="K30" s="358">
        <v>511.65925000000004</v>
      </c>
      <c r="L30" s="358">
        <v>3612</v>
      </c>
      <c r="M30" s="67"/>
      <c r="N30" s="358">
        <v>3601</v>
      </c>
      <c r="O30" s="310"/>
      <c r="P30" s="67"/>
    </row>
    <row r="31" spans="1:16" ht="18" customHeight="1" x14ac:dyDescent="0.25">
      <c r="A31" s="311"/>
      <c r="B31" s="711"/>
      <c r="C31" s="331" t="s">
        <v>348</v>
      </c>
      <c r="D31" s="347" t="s">
        <v>341</v>
      </c>
      <c r="E31" s="358">
        <v>3705</v>
      </c>
      <c r="F31" s="358">
        <v>3148</v>
      </c>
      <c r="G31" s="358">
        <v>682</v>
      </c>
      <c r="H31" s="358">
        <v>3079</v>
      </c>
      <c r="I31" s="358">
        <v>2180</v>
      </c>
      <c r="J31" s="358">
        <v>3611</v>
      </c>
      <c r="K31" s="358">
        <v>542.65925000000004</v>
      </c>
      <c r="L31" s="358">
        <v>3612</v>
      </c>
      <c r="M31" s="67"/>
      <c r="N31" s="358">
        <v>4261</v>
      </c>
      <c r="O31" s="310"/>
      <c r="P31" s="67"/>
    </row>
    <row r="32" spans="1:16" ht="18" customHeight="1" x14ac:dyDescent="0.25">
      <c r="A32" s="311"/>
      <c r="B32" s="712"/>
      <c r="C32" s="332" t="s">
        <v>349</v>
      </c>
      <c r="D32" s="338" t="s">
        <v>341</v>
      </c>
      <c r="E32" s="359">
        <v>4843</v>
      </c>
      <c r="F32" s="359">
        <v>4123</v>
      </c>
      <c r="G32" s="359">
        <v>1012</v>
      </c>
      <c r="H32" s="359">
        <v>3958</v>
      </c>
      <c r="I32" s="359">
        <v>2827</v>
      </c>
      <c r="J32" s="359">
        <v>4135</v>
      </c>
      <c r="K32" s="359">
        <v>562.65925000000004</v>
      </c>
      <c r="L32" s="359">
        <v>5365</v>
      </c>
      <c r="M32" s="67"/>
      <c r="N32" s="359">
        <v>5370</v>
      </c>
      <c r="O32" s="310"/>
      <c r="P32" s="67"/>
    </row>
    <row r="33" spans="1:16" ht="18" customHeight="1" x14ac:dyDescent="0.25">
      <c r="A33" s="311"/>
      <c r="B33" s="427" t="s">
        <v>321</v>
      </c>
      <c r="C33" s="388" t="s">
        <v>322</v>
      </c>
      <c r="D33" s="385"/>
      <c r="E33" s="386"/>
      <c r="F33" s="386"/>
      <c r="G33" s="386"/>
      <c r="H33" s="386"/>
      <c r="I33" s="386"/>
      <c r="J33" s="386"/>
      <c r="K33" s="386"/>
      <c r="L33" s="386"/>
      <c r="M33" s="67"/>
      <c r="N33" s="67"/>
      <c r="O33" s="310"/>
      <c r="P33" s="67"/>
    </row>
    <row r="34" spans="1:16" ht="18" customHeight="1" x14ac:dyDescent="0.25">
      <c r="A34" s="311"/>
      <c r="B34" s="427" t="s">
        <v>323</v>
      </c>
      <c r="C34" s="388" t="s">
        <v>324</v>
      </c>
      <c r="D34" s="385"/>
      <c r="E34" s="386"/>
      <c r="F34" s="386"/>
      <c r="G34" s="386"/>
      <c r="H34" s="386"/>
      <c r="I34" s="386"/>
      <c r="J34" s="386"/>
      <c r="K34" s="386"/>
      <c r="L34" s="386"/>
      <c r="M34" s="67"/>
      <c r="N34" s="67"/>
      <c r="O34" s="310"/>
      <c r="P34" s="67"/>
    </row>
    <row r="35" spans="1:16" ht="18" customHeight="1" x14ac:dyDescent="0.25">
      <c r="A35" s="311"/>
      <c r="B35" s="387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67"/>
      <c r="N35" s="67"/>
      <c r="O35" s="310"/>
      <c r="P35" s="67"/>
    </row>
    <row r="36" spans="1:16" ht="18.75" customHeight="1" x14ac:dyDescent="0.25">
      <c r="A36" s="428" t="s">
        <v>351</v>
      </c>
      <c r="B36" s="412"/>
      <c r="C36" s="412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310"/>
      <c r="P36" s="67"/>
    </row>
    <row r="37" spans="1:16" ht="40.5" customHeight="1" x14ac:dyDescent="0.25">
      <c r="A37" s="311"/>
      <c r="B37" s="339" t="s">
        <v>334</v>
      </c>
      <c r="C37" s="340"/>
      <c r="D37" s="341"/>
      <c r="E37" s="368" t="s">
        <v>313</v>
      </c>
      <c r="F37" s="368" t="s">
        <v>314</v>
      </c>
      <c r="G37" s="369" t="s">
        <v>316</v>
      </c>
      <c r="H37" s="369" t="s">
        <v>318</v>
      </c>
      <c r="I37" s="390"/>
      <c r="J37" s="391"/>
      <c r="K37" s="67"/>
      <c r="L37" s="67"/>
      <c r="M37" s="67"/>
      <c r="N37" s="67"/>
      <c r="O37" s="310"/>
      <c r="P37" s="67"/>
    </row>
    <row r="38" spans="1:16" ht="30" customHeight="1" x14ac:dyDescent="0.25">
      <c r="A38" s="311"/>
      <c r="B38" s="694" t="s">
        <v>336</v>
      </c>
      <c r="C38" s="695"/>
      <c r="D38" s="345" t="s">
        <v>69</v>
      </c>
      <c r="E38" s="352">
        <v>135</v>
      </c>
      <c r="F38" s="352">
        <v>41</v>
      </c>
      <c r="G38" s="389">
        <v>25.37</v>
      </c>
      <c r="H38" s="352">
        <v>54</v>
      </c>
      <c r="I38" s="392"/>
      <c r="J38" s="392"/>
      <c r="K38" s="392"/>
      <c r="L38" s="392"/>
      <c r="M38" s="67"/>
      <c r="N38" s="67"/>
      <c r="O38" s="310"/>
      <c r="P38" s="67"/>
    </row>
    <row r="39" spans="1:16" ht="30" customHeight="1" x14ac:dyDescent="0.25">
      <c r="A39" s="311"/>
      <c r="B39" s="694" t="s">
        <v>337</v>
      </c>
      <c r="C39" s="695"/>
      <c r="D39" s="345" t="s">
        <v>221</v>
      </c>
      <c r="E39" s="383">
        <v>131.38</v>
      </c>
      <c r="F39" s="383">
        <v>373.86</v>
      </c>
      <c r="G39" s="383">
        <v>148.29</v>
      </c>
      <c r="H39" s="383">
        <v>385</v>
      </c>
      <c r="I39" s="393"/>
      <c r="J39" s="393"/>
      <c r="K39" s="393"/>
      <c r="L39" s="393"/>
      <c r="M39" s="67"/>
      <c r="N39" s="67"/>
      <c r="O39" s="310"/>
      <c r="P39" s="67"/>
    </row>
    <row r="40" spans="1:16" ht="11.25" customHeight="1" x14ac:dyDescent="0.25">
      <c r="A40" s="311"/>
      <c r="B40" s="71"/>
      <c r="C40" s="67"/>
      <c r="D40" s="385"/>
      <c r="E40" s="394"/>
      <c r="F40" s="394"/>
      <c r="G40" s="394"/>
      <c r="H40" s="394"/>
      <c r="I40" s="394"/>
      <c r="J40" s="394"/>
      <c r="K40" s="394"/>
      <c r="L40" s="394"/>
      <c r="M40" s="67"/>
      <c r="N40" s="67"/>
      <c r="O40" s="310"/>
      <c r="P40" s="67"/>
    </row>
    <row r="41" spans="1:16" ht="19.5" customHeight="1" x14ac:dyDescent="0.25">
      <c r="A41" s="311"/>
      <c r="B41" s="372" t="s">
        <v>338</v>
      </c>
      <c r="C41" s="333"/>
      <c r="D41" s="334"/>
      <c r="E41" s="355"/>
      <c r="F41" s="355"/>
      <c r="G41" s="355"/>
      <c r="H41" s="355"/>
      <c r="I41" s="395"/>
      <c r="J41" s="394"/>
      <c r="K41" s="394"/>
      <c r="L41" s="394"/>
      <c r="M41" s="67"/>
      <c r="N41" s="67"/>
      <c r="O41" s="310"/>
      <c r="P41" s="67"/>
    </row>
    <row r="42" spans="1:16" ht="11.25" customHeight="1" x14ac:dyDescent="0.25">
      <c r="A42" s="311"/>
      <c r="B42" s="335"/>
      <c r="C42" s="336"/>
      <c r="D42" s="337"/>
      <c r="E42" s="356"/>
      <c r="F42" s="356"/>
      <c r="G42" s="356"/>
      <c r="H42" s="356"/>
      <c r="I42" s="396"/>
      <c r="J42" s="397"/>
      <c r="K42" s="397"/>
      <c r="L42" s="397"/>
      <c r="M42" s="67"/>
      <c r="N42" s="67"/>
      <c r="O42" s="310"/>
      <c r="P42" s="406"/>
    </row>
    <row r="43" spans="1:16" ht="18" customHeight="1" x14ac:dyDescent="0.25">
      <c r="A43" s="309"/>
      <c r="B43" s="692" t="s">
        <v>339</v>
      </c>
      <c r="C43" s="370" t="s">
        <v>340</v>
      </c>
      <c r="D43" s="347" t="s">
        <v>341</v>
      </c>
      <c r="E43" s="357">
        <v>14189.363999999998</v>
      </c>
      <c r="F43" s="357">
        <v>12262.673599999998</v>
      </c>
      <c r="G43" s="357">
        <v>3009.592360000001</v>
      </c>
      <c r="H43" s="357">
        <v>16632</v>
      </c>
      <c r="I43" s="398"/>
      <c r="J43" s="399"/>
      <c r="K43" s="399"/>
      <c r="L43" s="399"/>
      <c r="M43" s="67"/>
      <c r="N43" s="67"/>
      <c r="O43" s="310"/>
      <c r="P43" s="67"/>
    </row>
    <row r="44" spans="1:16" ht="18" customHeight="1" x14ac:dyDescent="0.25">
      <c r="A44" s="309"/>
      <c r="B44" s="692"/>
      <c r="C44" s="370" t="s">
        <v>342</v>
      </c>
      <c r="D44" s="347" t="s">
        <v>341</v>
      </c>
      <c r="E44" s="358">
        <v>12415.693499999998</v>
      </c>
      <c r="F44" s="358">
        <v>10729.839399999999</v>
      </c>
      <c r="G44" s="358">
        <v>2633.3933150000012</v>
      </c>
      <c r="H44" s="358">
        <v>14553.000000000002</v>
      </c>
      <c r="I44" s="398"/>
      <c r="J44" s="399"/>
      <c r="K44" s="399"/>
      <c r="L44" s="399"/>
      <c r="M44" s="375"/>
      <c r="N44" s="375"/>
      <c r="O44" s="310"/>
      <c r="P44" s="67"/>
    </row>
    <row r="45" spans="1:16" ht="18" customHeight="1" x14ac:dyDescent="0.25">
      <c r="A45" s="311"/>
      <c r="B45" s="692"/>
      <c r="C45" s="370" t="s">
        <v>343</v>
      </c>
      <c r="D45" s="347" t="s">
        <v>341</v>
      </c>
      <c r="E45" s="358">
        <v>10163.131964999999</v>
      </c>
      <c r="F45" s="358">
        <v>8783.139965999997</v>
      </c>
      <c r="G45" s="358">
        <v>2257.1942700000004</v>
      </c>
      <c r="H45" s="358">
        <v>12474.000000000002</v>
      </c>
      <c r="I45" s="398"/>
      <c r="J45" s="399"/>
      <c r="K45" s="399"/>
      <c r="L45" s="399"/>
      <c r="M45" s="67"/>
      <c r="N45" s="67"/>
      <c r="O45" s="310"/>
      <c r="P45" s="67"/>
    </row>
    <row r="46" spans="1:16" ht="18" customHeight="1" x14ac:dyDescent="0.25">
      <c r="A46" s="309"/>
      <c r="B46" s="692"/>
      <c r="C46" s="370" t="s">
        <v>344</v>
      </c>
      <c r="D46" s="347" t="s">
        <v>341</v>
      </c>
      <c r="E46" s="358">
        <v>8469.2766374999992</v>
      </c>
      <c r="F46" s="358">
        <v>7319.283304999999</v>
      </c>
      <c r="G46" s="358">
        <v>1880.9952250000006</v>
      </c>
      <c r="H46" s="358">
        <v>10395</v>
      </c>
      <c r="I46" s="398"/>
      <c r="J46" s="399"/>
      <c r="K46" s="399"/>
      <c r="L46" s="399"/>
      <c r="M46" s="67"/>
      <c r="N46" s="67"/>
      <c r="O46" s="310"/>
      <c r="P46" s="67"/>
    </row>
    <row r="47" spans="1:16" ht="18" customHeight="1" x14ac:dyDescent="0.25">
      <c r="A47" s="309"/>
      <c r="B47" s="692"/>
      <c r="C47" s="370" t="s">
        <v>345</v>
      </c>
      <c r="D47" s="347" t="s">
        <v>341</v>
      </c>
      <c r="E47" s="358">
        <v>6456.1606199999997</v>
      </c>
      <c r="F47" s="358">
        <v>5579.5164879999993</v>
      </c>
      <c r="G47" s="358">
        <v>1504.7961800000005</v>
      </c>
      <c r="H47" s="358">
        <v>8316</v>
      </c>
      <c r="I47" s="398"/>
      <c r="J47" s="399"/>
      <c r="K47" s="399"/>
      <c r="L47" s="399"/>
      <c r="M47" s="67"/>
      <c r="N47" s="67"/>
      <c r="O47" s="310"/>
      <c r="P47" s="67"/>
    </row>
    <row r="48" spans="1:16" ht="18" customHeight="1" x14ac:dyDescent="0.25">
      <c r="A48" s="309"/>
      <c r="B48" s="692"/>
      <c r="C48" s="370" t="s">
        <v>346</v>
      </c>
      <c r="D48" s="347" t="s">
        <v>341</v>
      </c>
      <c r="E48" s="358">
        <v>4602.6749474999988</v>
      </c>
      <c r="F48" s="358">
        <v>3977.7047489999995</v>
      </c>
      <c r="G48" s="358">
        <v>1128.5971350000002</v>
      </c>
      <c r="H48" s="358">
        <v>6237.0000000000009</v>
      </c>
      <c r="I48" s="398"/>
      <c r="J48" s="399"/>
      <c r="K48" s="399"/>
      <c r="L48" s="399"/>
      <c r="M48" s="67"/>
      <c r="N48" s="67"/>
      <c r="O48" s="310"/>
      <c r="P48" s="67"/>
    </row>
    <row r="49" spans="1:16" ht="18" customHeight="1" x14ac:dyDescent="0.25">
      <c r="A49" s="311"/>
      <c r="B49" s="692"/>
      <c r="C49" s="370" t="s">
        <v>347</v>
      </c>
      <c r="D49" s="347" t="s">
        <v>341</v>
      </c>
      <c r="E49" s="358">
        <v>2749.1892749999997</v>
      </c>
      <c r="F49" s="358">
        <v>2375.8930099999998</v>
      </c>
      <c r="G49" s="358">
        <v>752.39809000000025</v>
      </c>
      <c r="H49" s="358">
        <v>4158</v>
      </c>
      <c r="I49" s="398"/>
      <c r="J49" s="399"/>
      <c r="K49" s="399"/>
      <c r="L49" s="399"/>
      <c r="M49" s="67"/>
      <c r="N49" s="67"/>
      <c r="O49" s="310"/>
      <c r="P49" s="67"/>
    </row>
    <row r="50" spans="1:16" ht="18" customHeight="1" x14ac:dyDescent="0.25">
      <c r="A50" s="311"/>
      <c r="B50" s="692"/>
      <c r="C50" s="370" t="s">
        <v>348</v>
      </c>
      <c r="D50" s="347" t="s">
        <v>341</v>
      </c>
      <c r="E50" s="358">
        <v>1294.7794649999998</v>
      </c>
      <c r="F50" s="358">
        <v>1118.9689659999997</v>
      </c>
      <c r="G50" s="358">
        <v>376.19904500000013</v>
      </c>
      <c r="H50" s="358">
        <v>2079</v>
      </c>
      <c r="I50" s="398"/>
      <c r="J50" s="399"/>
      <c r="K50" s="399"/>
      <c r="L50" s="399"/>
      <c r="M50" s="67"/>
      <c r="N50" s="67"/>
      <c r="O50" s="310"/>
      <c r="P50" s="67"/>
    </row>
    <row r="51" spans="1:16" ht="18" customHeight="1" x14ac:dyDescent="0.25">
      <c r="A51" s="311"/>
      <c r="B51" s="693"/>
      <c r="C51" s="371" t="s">
        <v>349</v>
      </c>
      <c r="D51" s="353" t="s">
        <v>341</v>
      </c>
      <c r="E51" s="359">
        <v>0</v>
      </c>
      <c r="F51" s="384">
        <v>0</v>
      </c>
      <c r="G51" s="384">
        <v>0</v>
      </c>
      <c r="H51" s="384">
        <v>0</v>
      </c>
      <c r="I51" s="398"/>
      <c r="J51" s="399"/>
      <c r="K51" s="399"/>
      <c r="L51" s="399"/>
      <c r="M51" s="67"/>
      <c r="N51" s="67"/>
      <c r="O51" s="310"/>
      <c r="P51" s="67"/>
    </row>
    <row r="52" spans="1:16" ht="11.25" customHeight="1" x14ac:dyDescent="0.25">
      <c r="A52" s="311"/>
      <c r="B52" s="413"/>
      <c r="D52" s="414"/>
      <c r="E52" s="415"/>
      <c r="F52" s="415"/>
      <c r="G52" s="415"/>
      <c r="H52" s="415"/>
      <c r="I52" s="394"/>
      <c r="J52" s="394"/>
      <c r="K52" s="394"/>
      <c r="L52" s="394"/>
      <c r="M52" s="67"/>
      <c r="N52" s="67"/>
      <c r="O52" s="310"/>
      <c r="P52" s="67"/>
    </row>
    <row r="53" spans="1:16" ht="19.5" customHeight="1" x14ac:dyDescent="0.25">
      <c r="A53" s="311"/>
      <c r="B53" s="372" t="s">
        <v>350</v>
      </c>
      <c r="C53" s="333"/>
      <c r="D53" s="334"/>
      <c r="E53" s="355"/>
      <c r="F53" s="355"/>
      <c r="G53" s="355"/>
      <c r="H53" s="355"/>
      <c r="I53" s="395"/>
      <c r="J53" s="394"/>
      <c r="K53" s="394"/>
      <c r="L53" s="394"/>
      <c r="M53" s="67"/>
      <c r="N53" s="67"/>
      <c r="O53" s="310"/>
      <c r="P53" s="67"/>
    </row>
    <row r="54" spans="1:16" ht="11.25" customHeight="1" x14ac:dyDescent="0.25">
      <c r="A54" s="311"/>
      <c r="B54" s="335"/>
      <c r="C54" s="336"/>
      <c r="D54" s="337"/>
      <c r="E54" s="356"/>
      <c r="F54" s="356"/>
      <c r="G54" s="356"/>
      <c r="H54" s="356"/>
      <c r="I54" s="396"/>
      <c r="J54" s="397"/>
      <c r="K54" s="397"/>
      <c r="L54" s="397"/>
      <c r="M54" s="67"/>
      <c r="N54" s="67"/>
      <c r="O54" s="310"/>
      <c r="P54" s="406"/>
    </row>
    <row r="55" spans="1:16" ht="18" customHeight="1" x14ac:dyDescent="0.25">
      <c r="A55" s="311"/>
      <c r="B55" s="692" t="s">
        <v>339</v>
      </c>
      <c r="C55" s="370" t="s">
        <v>340</v>
      </c>
      <c r="D55" s="347" t="s">
        <v>341</v>
      </c>
      <c r="E55" s="357">
        <v>383</v>
      </c>
      <c r="F55" s="357">
        <v>124</v>
      </c>
      <c r="G55" s="357">
        <v>118.65925000000004</v>
      </c>
      <c r="H55" s="357">
        <v>945</v>
      </c>
      <c r="I55" s="400"/>
      <c r="J55" s="386"/>
      <c r="K55" s="386"/>
      <c r="L55" s="386"/>
      <c r="M55" s="67"/>
      <c r="N55" s="67"/>
      <c r="O55" s="310"/>
      <c r="P55" s="67"/>
    </row>
    <row r="56" spans="1:16" ht="18" customHeight="1" x14ac:dyDescent="0.25">
      <c r="A56" s="311"/>
      <c r="B56" s="692"/>
      <c r="C56" s="370" t="s">
        <v>342</v>
      </c>
      <c r="D56" s="347" t="s">
        <v>341</v>
      </c>
      <c r="E56" s="358">
        <v>505</v>
      </c>
      <c r="F56" s="358">
        <v>164</v>
      </c>
      <c r="G56" s="358">
        <v>174.65925000000004</v>
      </c>
      <c r="H56" s="358">
        <v>1417</v>
      </c>
      <c r="I56" s="400"/>
      <c r="J56" s="386"/>
      <c r="K56" s="386"/>
      <c r="L56" s="386"/>
      <c r="M56" s="67"/>
      <c r="N56" s="67"/>
      <c r="O56" s="310"/>
      <c r="P56" s="67"/>
    </row>
    <row r="57" spans="1:16" ht="18" customHeight="1" x14ac:dyDescent="0.25">
      <c r="A57" s="311"/>
      <c r="B57" s="692"/>
      <c r="C57" s="370" t="s">
        <v>343</v>
      </c>
      <c r="D57" s="347" t="s">
        <v>341</v>
      </c>
      <c r="E57" s="358">
        <v>618</v>
      </c>
      <c r="F57" s="358">
        <v>202</v>
      </c>
      <c r="G57" s="358">
        <v>289.65925000000004</v>
      </c>
      <c r="H57" s="358">
        <v>1889</v>
      </c>
      <c r="I57" s="400"/>
      <c r="J57" s="386"/>
      <c r="K57" s="386"/>
      <c r="L57" s="386"/>
      <c r="M57" s="375"/>
      <c r="N57" s="375"/>
      <c r="O57" s="310"/>
      <c r="P57" s="67"/>
    </row>
    <row r="58" spans="1:16" ht="18" customHeight="1" x14ac:dyDescent="0.25">
      <c r="A58" s="311"/>
      <c r="B58" s="692"/>
      <c r="C58" s="370" t="s">
        <v>344</v>
      </c>
      <c r="D58" s="347" t="s">
        <v>341</v>
      </c>
      <c r="E58" s="358">
        <v>735</v>
      </c>
      <c r="F58" s="358">
        <v>242</v>
      </c>
      <c r="G58" s="358">
        <v>360.65925000000004</v>
      </c>
      <c r="H58" s="358">
        <v>2362</v>
      </c>
      <c r="I58" s="400"/>
      <c r="J58" s="386"/>
      <c r="K58" s="386"/>
      <c r="L58" s="386"/>
      <c r="M58" s="67"/>
      <c r="N58" s="67"/>
      <c r="O58" s="310"/>
      <c r="P58" s="67"/>
    </row>
    <row r="59" spans="1:16" ht="18" customHeight="1" x14ac:dyDescent="0.25">
      <c r="A59" s="311"/>
      <c r="B59" s="692"/>
      <c r="C59" s="370" t="s">
        <v>345</v>
      </c>
      <c r="D59" s="347" t="s">
        <v>341</v>
      </c>
      <c r="E59" s="358">
        <v>902</v>
      </c>
      <c r="F59" s="358">
        <v>296</v>
      </c>
      <c r="G59" s="358">
        <v>420.65925000000004</v>
      </c>
      <c r="H59" s="358">
        <v>2834</v>
      </c>
      <c r="I59" s="400"/>
      <c r="J59" s="386"/>
      <c r="K59" s="386"/>
      <c r="L59" s="386"/>
      <c r="M59" s="67"/>
      <c r="N59" s="67"/>
      <c r="O59" s="310"/>
      <c r="P59" s="67"/>
    </row>
    <row r="60" spans="1:16" ht="18" customHeight="1" x14ac:dyDescent="0.25">
      <c r="A60" s="311"/>
      <c r="B60" s="692"/>
      <c r="C60" s="370" t="s">
        <v>346</v>
      </c>
      <c r="D60" s="347" t="s">
        <v>341</v>
      </c>
      <c r="E60" s="358">
        <v>1044</v>
      </c>
      <c r="F60" s="358">
        <v>343</v>
      </c>
      <c r="G60" s="358">
        <v>471.65925000000004</v>
      </c>
      <c r="H60" s="358">
        <v>3306</v>
      </c>
      <c r="I60" s="400"/>
      <c r="J60" s="386"/>
      <c r="K60" s="386"/>
      <c r="L60" s="386"/>
      <c r="M60" s="67"/>
      <c r="N60" s="67"/>
      <c r="O60" s="310"/>
      <c r="P60" s="67"/>
    </row>
    <row r="61" spans="1:16" ht="18" customHeight="1" x14ac:dyDescent="0.25">
      <c r="A61" s="311"/>
      <c r="B61" s="692"/>
      <c r="C61" s="370" t="s">
        <v>347</v>
      </c>
      <c r="D61" s="347" t="s">
        <v>341</v>
      </c>
      <c r="E61" s="358">
        <v>1235</v>
      </c>
      <c r="F61" s="358">
        <v>404</v>
      </c>
      <c r="G61" s="358">
        <v>511.65925000000004</v>
      </c>
      <c r="H61" s="358">
        <v>3306</v>
      </c>
      <c r="I61" s="400"/>
      <c r="J61" s="386"/>
      <c r="K61" s="386"/>
      <c r="L61" s="386"/>
      <c r="M61" s="67"/>
      <c r="N61" s="67"/>
      <c r="O61" s="310"/>
      <c r="P61" s="67"/>
    </row>
    <row r="62" spans="1:16" ht="18" customHeight="1" x14ac:dyDescent="0.25">
      <c r="A62" s="311"/>
      <c r="B62" s="692"/>
      <c r="C62" s="370" t="s">
        <v>348</v>
      </c>
      <c r="D62" s="347" t="s">
        <v>341</v>
      </c>
      <c r="E62" s="358">
        <v>1486</v>
      </c>
      <c r="F62" s="358">
        <v>484</v>
      </c>
      <c r="G62" s="358">
        <v>542.65925000000004</v>
      </c>
      <c r="H62" s="358">
        <v>3306</v>
      </c>
      <c r="I62" s="400"/>
      <c r="J62" s="386"/>
      <c r="K62" s="386"/>
      <c r="L62" s="386"/>
      <c r="M62" s="67"/>
      <c r="N62" s="67"/>
      <c r="O62" s="310"/>
      <c r="P62" s="67"/>
    </row>
    <row r="63" spans="1:16" ht="18" customHeight="1" x14ac:dyDescent="0.25">
      <c r="A63" s="311"/>
      <c r="B63" s="693"/>
      <c r="C63" s="371" t="s">
        <v>349</v>
      </c>
      <c r="D63" s="338" t="s">
        <v>341</v>
      </c>
      <c r="E63" s="359">
        <v>1973</v>
      </c>
      <c r="F63" s="359">
        <v>678</v>
      </c>
      <c r="G63" s="359">
        <v>562.65925000000004</v>
      </c>
      <c r="H63" s="359">
        <v>4927</v>
      </c>
      <c r="I63" s="400"/>
      <c r="J63" s="386"/>
      <c r="K63" s="386"/>
      <c r="L63" s="386"/>
      <c r="M63" s="67"/>
      <c r="N63" s="67"/>
      <c r="O63" s="310"/>
      <c r="P63" s="67"/>
    </row>
    <row r="64" spans="1:16" ht="24.75" customHeight="1" x14ac:dyDescent="0.25">
      <c r="A64" s="309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310"/>
      <c r="P64" s="67"/>
    </row>
    <row r="65" spans="1:16" ht="14.25" customHeight="1" x14ac:dyDescent="0.25">
      <c r="A65" s="309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310"/>
      <c r="P65" s="67"/>
    </row>
    <row r="66" spans="1:16" ht="17.25" customHeight="1" x14ac:dyDescent="0.25">
      <c r="A66" s="416" t="s">
        <v>352</v>
      </c>
      <c r="B66" s="417"/>
      <c r="C66" s="417"/>
      <c r="D66" s="417"/>
      <c r="E66" s="417"/>
      <c r="F66" s="417"/>
      <c r="G66" s="417"/>
      <c r="H66" s="417"/>
      <c r="I66" s="71"/>
      <c r="J66" s="71"/>
      <c r="K66" s="71"/>
      <c r="L66" s="71"/>
      <c r="M66" s="67"/>
      <c r="N66" s="67"/>
      <c r="O66" s="310"/>
      <c r="P66" s="67"/>
    </row>
    <row r="67" spans="1:16" ht="11.25" customHeight="1" x14ac:dyDescent="0.25">
      <c r="A67" s="43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67"/>
      <c r="N67" s="67"/>
      <c r="O67" s="310"/>
      <c r="P67" s="67"/>
    </row>
    <row r="68" spans="1:16" ht="21" customHeight="1" x14ac:dyDescent="0.25">
      <c r="A68" s="430" t="s">
        <v>332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310"/>
      <c r="P68" s="67"/>
    </row>
    <row r="69" spans="1:16" ht="60" x14ac:dyDescent="0.25">
      <c r="A69" s="309"/>
      <c r="B69" s="339" t="s">
        <v>353</v>
      </c>
      <c r="C69" s="340"/>
      <c r="D69" s="341"/>
      <c r="E69" s="432" t="s">
        <v>326</v>
      </c>
      <c r="F69" s="432" t="s">
        <v>328</v>
      </c>
      <c r="G69" s="432" t="s">
        <v>329</v>
      </c>
      <c r="H69" s="67"/>
      <c r="I69" s="67"/>
      <c r="J69" s="67"/>
      <c r="K69" s="67"/>
      <c r="L69" s="67"/>
      <c r="M69" s="67"/>
      <c r="N69" s="67"/>
      <c r="O69" s="310"/>
      <c r="P69" s="67"/>
    </row>
    <row r="70" spans="1:16" ht="30" customHeight="1" x14ac:dyDescent="0.25">
      <c r="A70" s="309"/>
      <c r="B70" s="694" t="s">
        <v>336</v>
      </c>
      <c r="C70" s="695"/>
      <c r="D70" s="345" t="s">
        <v>79</v>
      </c>
      <c r="E70" s="352">
        <v>80</v>
      </c>
      <c r="F70" s="352">
        <v>50</v>
      </c>
      <c r="G70" s="352">
        <v>30</v>
      </c>
      <c r="H70" s="67"/>
      <c r="I70" s="67"/>
      <c r="J70" s="67"/>
      <c r="K70" s="67"/>
      <c r="L70" s="67"/>
      <c r="M70" s="67"/>
      <c r="N70" s="67"/>
      <c r="O70" s="310"/>
      <c r="P70" s="67"/>
    </row>
    <row r="71" spans="1:16" ht="30" customHeight="1" x14ac:dyDescent="0.25">
      <c r="A71" s="309"/>
      <c r="B71" s="694" t="s">
        <v>337</v>
      </c>
      <c r="C71" s="695"/>
      <c r="D71" s="345" t="s">
        <v>327</v>
      </c>
      <c r="E71" s="383">
        <v>194.23</v>
      </c>
      <c r="F71" s="383">
        <v>352.58</v>
      </c>
      <c r="G71" s="383">
        <v>609.9</v>
      </c>
      <c r="H71" s="67"/>
      <c r="I71" s="67"/>
      <c r="J71" s="67"/>
      <c r="K71" s="67"/>
      <c r="L71" s="67"/>
      <c r="M71" s="375"/>
      <c r="N71" s="375"/>
      <c r="O71" s="310"/>
      <c r="P71" s="67"/>
    </row>
    <row r="72" spans="1:16" ht="19.5" customHeight="1" x14ac:dyDescent="0.25">
      <c r="A72" s="311"/>
      <c r="B72" s="71"/>
      <c r="C72" s="67"/>
      <c r="D72" s="385"/>
      <c r="E72" s="66"/>
      <c r="F72" s="66"/>
      <c r="G72" s="66"/>
      <c r="H72" s="66"/>
      <c r="I72" s="66"/>
      <c r="J72" s="66"/>
      <c r="K72" s="66"/>
      <c r="L72" s="66"/>
      <c r="M72" s="67"/>
      <c r="N72" s="67"/>
      <c r="O72" s="310"/>
      <c r="P72" s="67"/>
    </row>
    <row r="73" spans="1:16" ht="19.5" customHeight="1" x14ac:dyDescent="0.25">
      <c r="A73" s="311"/>
      <c r="B73" s="373" t="s">
        <v>338</v>
      </c>
      <c r="C73" s="333"/>
      <c r="D73" s="334"/>
      <c r="E73" s="348"/>
      <c r="F73" s="348"/>
      <c r="G73" s="348"/>
      <c r="H73" s="67"/>
      <c r="I73" s="67"/>
      <c r="J73" s="67"/>
      <c r="K73" s="67"/>
      <c r="L73" s="67"/>
      <c r="M73" s="67"/>
      <c r="N73" s="67"/>
      <c r="O73" s="310"/>
      <c r="P73" s="67"/>
    </row>
    <row r="74" spans="1:16" ht="11.25" customHeight="1" x14ac:dyDescent="0.25">
      <c r="A74" s="311"/>
      <c r="B74" s="335"/>
      <c r="C74" s="336"/>
      <c r="D74" s="337"/>
      <c r="E74" s="349"/>
      <c r="F74" s="349"/>
      <c r="G74" s="349"/>
      <c r="H74" s="67"/>
      <c r="I74" s="67"/>
      <c r="J74" s="67"/>
      <c r="K74" s="67"/>
      <c r="L74" s="67"/>
      <c r="M74" s="67"/>
      <c r="N74" s="67"/>
      <c r="O74" s="310"/>
      <c r="P74" s="67"/>
    </row>
    <row r="75" spans="1:16" x14ac:dyDescent="0.25">
      <c r="A75" s="309"/>
      <c r="B75" s="696" t="s">
        <v>339</v>
      </c>
      <c r="C75" s="342" t="s">
        <v>340</v>
      </c>
      <c r="D75" s="347" t="s">
        <v>341</v>
      </c>
      <c r="E75" s="357">
        <v>9944.4001814507828</v>
      </c>
      <c r="F75" s="357">
        <v>11282.560000000001</v>
      </c>
      <c r="G75" s="357">
        <v>11710.08</v>
      </c>
      <c r="H75" s="67"/>
      <c r="I75" s="67"/>
      <c r="J75" s="67"/>
      <c r="K75" s="67"/>
      <c r="L75" s="67"/>
      <c r="M75" s="67"/>
      <c r="N75" s="67"/>
      <c r="O75" s="310"/>
      <c r="P75" s="67"/>
    </row>
    <row r="76" spans="1:16" x14ac:dyDescent="0.25">
      <c r="A76" s="309"/>
      <c r="B76" s="696"/>
      <c r="C76" s="342" t="s">
        <v>342</v>
      </c>
      <c r="D76" s="347" t="s">
        <v>341</v>
      </c>
      <c r="E76" s="358">
        <v>8701.3501587694354</v>
      </c>
      <c r="F76" s="358">
        <v>9872.2400000000016</v>
      </c>
      <c r="G76" s="358">
        <v>10246.32</v>
      </c>
      <c r="H76" s="67"/>
      <c r="I76" s="67"/>
      <c r="J76" s="67"/>
      <c r="K76" s="67"/>
      <c r="L76" s="67"/>
      <c r="M76" s="67"/>
      <c r="N76" s="67"/>
      <c r="O76" s="310"/>
      <c r="P76" s="67"/>
    </row>
    <row r="77" spans="1:16" x14ac:dyDescent="0.25">
      <c r="A77" s="309"/>
      <c r="B77" s="696"/>
      <c r="C77" s="342" t="s">
        <v>343</v>
      </c>
      <c r="D77" s="347" t="s">
        <v>341</v>
      </c>
      <c r="E77" s="358">
        <v>5593.7251020660642</v>
      </c>
      <c r="F77" s="358">
        <v>6346.44</v>
      </c>
      <c r="G77" s="358">
        <v>6586.9199999999992</v>
      </c>
      <c r="H77" s="67"/>
      <c r="I77" s="67"/>
      <c r="J77" s="67"/>
      <c r="K77" s="67"/>
      <c r="L77" s="67"/>
      <c r="M77" s="67"/>
      <c r="N77" s="67"/>
      <c r="O77" s="310"/>
      <c r="P77" s="67"/>
    </row>
    <row r="78" spans="1:16" x14ac:dyDescent="0.25">
      <c r="A78" s="309"/>
      <c r="B78" s="696"/>
      <c r="C78" s="342" t="s">
        <v>344</v>
      </c>
      <c r="D78" s="347" t="s">
        <v>341</v>
      </c>
      <c r="E78" s="358">
        <v>5049.8907171429755</v>
      </c>
      <c r="F78" s="358">
        <v>5729.4250000000002</v>
      </c>
      <c r="G78" s="358">
        <v>5946.5249999999996</v>
      </c>
      <c r="H78" s="67"/>
      <c r="I78" s="67"/>
      <c r="J78" s="67"/>
      <c r="K78" s="67"/>
      <c r="L78" s="67"/>
      <c r="M78" s="67"/>
      <c r="N78" s="67"/>
      <c r="O78" s="310"/>
      <c r="P78" s="67"/>
    </row>
    <row r="79" spans="1:16" x14ac:dyDescent="0.25">
      <c r="A79" s="309"/>
      <c r="B79" s="696"/>
      <c r="C79" s="342" t="s">
        <v>345</v>
      </c>
      <c r="D79" s="347" t="s">
        <v>341</v>
      </c>
      <c r="E79" s="358">
        <v>4350.6750793847168</v>
      </c>
      <c r="F79" s="358">
        <v>4936.12</v>
      </c>
      <c r="G79" s="358">
        <v>5123.16</v>
      </c>
      <c r="H79" s="67"/>
      <c r="I79" s="67"/>
      <c r="J79" s="67"/>
      <c r="K79" s="67"/>
      <c r="L79" s="67"/>
      <c r="M79" s="67"/>
      <c r="N79" s="67"/>
      <c r="O79" s="310"/>
      <c r="P79" s="67"/>
    </row>
    <row r="80" spans="1:16" x14ac:dyDescent="0.25">
      <c r="A80" s="309"/>
      <c r="B80" s="696"/>
      <c r="C80" s="342" t="s">
        <v>346</v>
      </c>
      <c r="D80" s="347" t="s">
        <v>341</v>
      </c>
      <c r="E80" s="358">
        <v>3263.0063095385376</v>
      </c>
      <c r="F80" s="358">
        <v>3702.0899999999997</v>
      </c>
      <c r="G80" s="358">
        <v>3842.3699999999994</v>
      </c>
      <c r="H80" s="67"/>
      <c r="I80" s="67"/>
      <c r="J80" s="67"/>
      <c r="K80" s="67"/>
      <c r="L80" s="67"/>
      <c r="M80" s="67"/>
      <c r="N80" s="67"/>
      <c r="O80" s="310"/>
      <c r="P80" s="67"/>
    </row>
    <row r="81" spans="1:16" x14ac:dyDescent="0.25">
      <c r="A81" s="309"/>
      <c r="B81" s="696"/>
      <c r="C81" s="342" t="s">
        <v>347</v>
      </c>
      <c r="D81" s="347" t="s">
        <v>341</v>
      </c>
      <c r="E81" s="358">
        <v>2175.3375396923584</v>
      </c>
      <c r="F81" s="358">
        <v>2468.06</v>
      </c>
      <c r="G81" s="358">
        <v>2561.58</v>
      </c>
      <c r="H81" s="67"/>
      <c r="I81" s="67"/>
      <c r="J81" s="67"/>
      <c r="K81" s="67"/>
      <c r="L81" s="67"/>
      <c r="M81" s="67"/>
      <c r="N81" s="67"/>
      <c r="O81" s="310"/>
      <c r="P81" s="67"/>
    </row>
    <row r="82" spans="1:16" x14ac:dyDescent="0.25">
      <c r="A82" s="309"/>
      <c r="B82" s="696"/>
      <c r="C82" s="342" t="s">
        <v>348</v>
      </c>
      <c r="D82" s="347" t="s">
        <v>341</v>
      </c>
      <c r="E82" s="358">
        <v>1243.0500226813479</v>
      </c>
      <c r="F82" s="358">
        <v>1410.3200000000002</v>
      </c>
      <c r="G82" s="358">
        <v>1463.76</v>
      </c>
      <c r="H82" s="67"/>
      <c r="I82" s="67"/>
      <c r="J82" s="67"/>
      <c r="K82" s="67"/>
      <c r="L82" s="67"/>
      <c r="M82" s="67"/>
      <c r="N82" s="67"/>
      <c r="O82" s="310"/>
      <c r="P82" s="67"/>
    </row>
    <row r="83" spans="1:16" x14ac:dyDescent="0.25">
      <c r="A83" s="309"/>
      <c r="B83" s="697"/>
      <c r="C83" s="343" t="s">
        <v>349</v>
      </c>
      <c r="D83" s="353" t="s">
        <v>341</v>
      </c>
      <c r="E83" s="359">
        <v>0</v>
      </c>
      <c r="F83" s="359">
        <v>0</v>
      </c>
      <c r="G83" s="359">
        <v>0</v>
      </c>
      <c r="H83" s="67"/>
      <c r="I83" s="67"/>
      <c r="J83" s="67"/>
      <c r="K83" s="67"/>
      <c r="L83" s="67"/>
      <c r="M83" s="67"/>
      <c r="N83" s="67"/>
      <c r="O83" s="310"/>
      <c r="P83" s="67"/>
    </row>
    <row r="84" spans="1:16" x14ac:dyDescent="0.25">
      <c r="A84" s="309"/>
      <c r="B84" s="413"/>
      <c r="C84" s="413"/>
      <c r="D84" s="413"/>
      <c r="E84" s="414"/>
      <c r="F84" s="414"/>
      <c r="G84" s="414"/>
      <c r="H84" s="67"/>
      <c r="I84" s="67"/>
      <c r="J84" s="67"/>
      <c r="K84" s="67"/>
      <c r="L84" s="67"/>
      <c r="M84" s="67"/>
      <c r="N84" s="67"/>
      <c r="O84" s="310"/>
      <c r="P84" s="67"/>
    </row>
    <row r="85" spans="1:16" x14ac:dyDescent="0.25">
      <c r="A85" s="309"/>
      <c r="B85" s="698" t="s">
        <v>350</v>
      </c>
      <c r="C85" s="699"/>
      <c r="D85" s="700"/>
      <c r="E85" s="348"/>
      <c r="F85" s="348"/>
      <c r="G85" s="348"/>
      <c r="H85" s="67"/>
      <c r="I85" s="67"/>
      <c r="J85" s="67"/>
      <c r="K85" s="67"/>
      <c r="L85" s="67"/>
      <c r="M85" s="67"/>
      <c r="N85" s="67"/>
      <c r="O85" s="310"/>
      <c r="P85" s="67"/>
    </row>
    <row r="86" spans="1:16" x14ac:dyDescent="0.25">
      <c r="A86" s="309"/>
      <c r="B86" s="701"/>
      <c r="C86" s="702"/>
      <c r="D86" s="703"/>
      <c r="E86" s="349"/>
      <c r="F86" s="349"/>
      <c r="G86" s="349"/>
      <c r="H86" s="67"/>
      <c r="I86" s="67"/>
      <c r="J86" s="67"/>
      <c r="K86" s="67"/>
      <c r="L86" s="67"/>
      <c r="M86" s="67"/>
      <c r="N86" s="67"/>
      <c r="O86" s="310"/>
      <c r="P86" s="67"/>
    </row>
    <row r="87" spans="1:16" ht="15" customHeight="1" x14ac:dyDescent="0.25">
      <c r="A87" s="309"/>
      <c r="B87" s="696" t="s">
        <v>339</v>
      </c>
      <c r="C87" s="342" t="s">
        <v>340</v>
      </c>
      <c r="D87" s="347" t="s">
        <v>341</v>
      </c>
      <c r="E87" s="357">
        <v>845.4</v>
      </c>
      <c r="F87" s="357">
        <v>943.4</v>
      </c>
      <c r="G87" s="357">
        <v>859.59999999999991</v>
      </c>
      <c r="H87" s="67"/>
      <c r="I87" s="67"/>
      <c r="J87" s="67"/>
      <c r="K87" s="67"/>
      <c r="L87" s="67"/>
      <c r="M87" s="67"/>
      <c r="N87" s="67"/>
      <c r="O87" s="310"/>
      <c r="P87" s="67"/>
    </row>
    <row r="88" spans="1:16" x14ac:dyDescent="0.25">
      <c r="A88" s="309"/>
      <c r="B88" s="696"/>
      <c r="C88" s="342" t="s">
        <v>342</v>
      </c>
      <c r="D88" s="347" t="s">
        <v>341</v>
      </c>
      <c r="E88" s="358">
        <v>892</v>
      </c>
      <c r="F88" s="358">
        <v>1004</v>
      </c>
      <c r="G88" s="358">
        <v>954</v>
      </c>
      <c r="H88" s="67"/>
      <c r="I88" s="67"/>
      <c r="J88" s="67"/>
      <c r="K88" s="67"/>
      <c r="L88" s="67"/>
      <c r="M88" s="67"/>
      <c r="N88" s="67"/>
      <c r="O88" s="310"/>
      <c r="P88" s="67"/>
    </row>
    <row r="89" spans="1:16" x14ac:dyDescent="0.25">
      <c r="A89" s="309"/>
      <c r="B89" s="696"/>
      <c r="C89" s="342" t="s">
        <v>343</v>
      </c>
      <c r="D89" s="347" t="s">
        <v>341</v>
      </c>
      <c r="E89" s="358">
        <v>967</v>
      </c>
      <c r="F89" s="358">
        <v>1027</v>
      </c>
      <c r="G89" s="358">
        <v>1024</v>
      </c>
      <c r="H89" s="67"/>
      <c r="I89" s="67"/>
      <c r="J89" s="67"/>
      <c r="K89" s="67"/>
      <c r="L89" s="67"/>
      <c r="M89" s="67"/>
      <c r="N89" s="67"/>
      <c r="O89" s="310"/>
      <c r="P89" s="67"/>
    </row>
    <row r="90" spans="1:16" x14ac:dyDescent="0.25">
      <c r="A90" s="309"/>
      <c r="B90" s="696"/>
      <c r="C90" s="342" t="s">
        <v>344</v>
      </c>
      <c r="D90" s="347" t="s">
        <v>341</v>
      </c>
      <c r="E90" s="358">
        <v>986</v>
      </c>
      <c r="F90" s="358">
        <v>1046</v>
      </c>
      <c r="G90" s="358">
        <v>1062</v>
      </c>
      <c r="H90" s="67"/>
      <c r="I90" s="67"/>
      <c r="J90" s="67"/>
      <c r="K90" s="67"/>
      <c r="L90" s="67"/>
      <c r="M90" s="67"/>
      <c r="N90" s="67"/>
      <c r="O90" s="310"/>
      <c r="P90" s="67"/>
    </row>
    <row r="91" spans="1:16" x14ac:dyDescent="0.25">
      <c r="A91" s="309"/>
      <c r="B91" s="696"/>
      <c r="C91" s="342" t="s">
        <v>345</v>
      </c>
      <c r="D91" s="347" t="s">
        <v>341</v>
      </c>
      <c r="E91" s="358">
        <v>1136</v>
      </c>
      <c r="F91" s="358">
        <v>1196</v>
      </c>
      <c r="G91" s="358">
        <v>1294</v>
      </c>
      <c r="H91" s="67"/>
      <c r="I91" s="67"/>
      <c r="J91" s="67"/>
      <c r="K91" s="67"/>
      <c r="L91" s="67"/>
      <c r="M91" s="67"/>
      <c r="N91" s="67"/>
      <c r="O91" s="310"/>
      <c r="P91" s="67"/>
    </row>
    <row r="92" spans="1:16" x14ac:dyDescent="0.25">
      <c r="A92" s="309"/>
      <c r="B92" s="696"/>
      <c r="C92" s="342" t="s">
        <v>346</v>
      </c>
      <c r="D92" s="347" t="s">
        <v>341</v>
      </c>
      <c r="E92" s="358">
        <v>1286</v>
      </c>
      <c r="F92" s="358">
        <v>1346</v>
      </c>
      <c r="G92" s="358">
        <v>1529</v>
      </c>
      <c r="H92" s="67"/>
      <c r="I92" s="67"/>
      <c r="J92" s="67"/>
      <c r="K92" s="67"/>
      <c r="L92" s="67"/>
      <c r="M92" s="67"/>
      <c r="N92" s="67"/>
      <c r="O92" s="310"/>
      <c r="P92" s="67"/>
    </row>
    <row r="93" spans="1:16" x14ac:dyDescent="0.25">
      <c r="A93" s="309"/>
      <c r="B93" s="696"/>
      <c r="C93" s="342" t="s">
        <v>347</v>
      </c>
      <c r="D93" s="347" t="s">
        <v>341</v>
      </c>
      <c r="E93" s="358">
        <v>1436</v>
      </c>
      <c r="F93" s="358">
        <v>1496</v>
      </c>
      <c r="G93" s="358">
        <v>1764</v>
      </c>
      <c r="H93" s="67"/>
      <c r="I93" s="67"/>
      <c r="J93" s="67"/>
      <c r="K93" s="67"/>
      <c r="L93" s="67"/>
      <c r="M93" s="67"/>
      <c r="N93" s="67"/>
      <c r="O93" s="310"/>
      <c r="P93" s="67"/>
    </row>
    <row r="94" spans="1:16" x14ac:dyDescent="0.25">
      <c r="A94" s="309"/>
      <c r="B94" s="696"/>
      <c r="C94" s="342" t="s">
        <v>348</v>
      </c>
      <c r="D94" s="347" t="s">
        <v>341</v>
      </c>
      <c r="E94" s="358">
        <v>1586</v>
      </c>
      <c r="F94" s="358">
        <v>1646</v>
      </c>
      <c r="G94" s="358">
        <v>1999</v>
      </c>
      <c r="H94" s="67"/>
      <c r="I94" s="67"/>
      <c r="J94" s="67"/>
      <c r="K94" s="67"/>
      <c r="L94" s="67"/>
      <c r="M94" s="67"/>
      <c r="N94" s="67"/>
      <c r="O94" s="310"/>
      <c r="P94" s="67"/>
    </row>
    <row r="95" spans="1:16" x14ac:dyDescent="0.25">
      <c r="A95" s="309"/>
      <c r="B95" s="697"/>
      <c r="C95" s="343" t="s">
        <v>349</v>
      </c>
      <c r="D95" s="338" t="s">
        <v>341</v>
      </c>
      <c r="E95" s="359">
        <v>2380</v>
      </c>
      <c r="F95" s="359">
        <v>2440</v>
      </c>
      <c r="G95" s="359">
        <v>3073</v>
      </c>
      <c r="H95" s="67"/>
      <c r="I95" s="67"/>
      <c r="J95" s="67"/>
      <c r="K95" s="67"/>
      <c r="L95" s="67"/>
      <c r="M95" s="67"/>
      <c r="N95" s="67"/>
      <c r="O95" s="310"/>
      <c r="P95" s="67"/>
    </row>
    <row r="96" spans="1:16" ht="21" customHeight="1" x14ac:dyDescent="0.25">
      <c r="A96" s="309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310"/>
      <c r="P96" s="67"/>
    </row>
    <row r="97" spans="1:16" ht="20.25" customHeight="1" x14ac:dyDescent="0.25">
      <c r="A97" s="309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310"/>
      <c r="P97" s="67"/>
    </row>
    <row r="98" spans="1:16" x14ac:dyDescent="0.25">
      <c r="A98" s="423" t="s">
        <v>354</v>
      </c>
      <c r="B98" s="424"/>
      <c r="C98" s="424"/>
      <c r="D98" s="424"/>
      <c r="E98" s="424"/>
      <c r="F98" s="424"/>
      <c r="G98" s="424"/>
      <c r="H98" s="424"/>
      <c r="I98" s="67"/>
      <c r="J98" s="67"/>
      <c r="K98" s="67"/>
      <c r="L98" s="67"/>
      <c r="M98" s="67"/>
      <c r="N98" s="67"/>
      <c r="O98" s="310"/>
      <c r="P98" s="67"/>
    </row>
    <row r="99" spans="1:16" x14ac:dyDescent="0.25">
      <c r="A99" s="422"/>
      <c r="B99" s="283"/>
      <c r="C99" s="71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310"/>
      <c r="P99" s="67"/>
    </row>
    <row r="100" spans="1:16" ht="30" customHeight="1" x14ac:dyDescent="0.25">
      <c r="A100" s="311"/>
      <c r="B100" s="704" t="s">
        <v>355</v>
      </c>
      <c r="C100" s="704"/>
      <c r="D100" s="704"/>
      <c r="E100" s="344" t="s">
        <v>356</v>
      </c>
      <c r="F100" s="404">
        <v>5.78</v>
      </c>
      <c r="G100" s="351"/>
      <c r="H100" s="351"/>
      <c r="I100" s="67"/>
      <c r="J100" s="67"/>
      <c r="K100" s="67"/>
      <c r="L100" s="67"/>
      <c r="M100" s="67"/>
      <c r="N100" s="67"/>
      <c r="O100" s="310"/>
      <c r="P100" s="67"/>
    </row>
    <row r="101" spans="1:16" ht="30" customHeight="1" x14ac:dyDescent="0.25">
      <c r="A101" s="311"/>
      <c r="B101" s="704" t="s">
        <v>357</v>
      </c>
      <c r="C101" s="704"/>
      <c r="D101" s="704"/>
      <c r="E101" s="344" t="s">
        <v>356</v>
      </c>
      <c r="F101" s="405">
        <v>1.3058000000000001</v>
      </c>
      <c r="G101" s="351"/>
      <c r="H101" s="351"/>
      <c r="I101" s="67"/>
      <c r="J101" s="67"/>
      <c r="K101" s="67"/>
      <c r="L101" s="67"/>
      <c r="M101" s="67"/>
      <c r="N101" s="67"/>
      <c r="O101" s="310"/>
      <c r="P101" s="67"/>
    </row>
    <row r="102" spans="1:16" ht="16.5" customHeight="1" x14ac:dyDescent="0.25">
      <c r="A102" s="422"/>
      <c r="B102" s="283" t="s">
        <v>358</v>
      </c>
      <c r="C102" s="71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310"/>
      <c r="P102" s="67"/>
    </row>
    <row r="103" spans="1:16" x14ac:dyDescent="0.25">
      <c r="A103" s="309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310"/>
      <c r="P103" s="67"/>
    </row>
    <row r="104" spans="1:16" x14ac:dyDescent="0.25">
      <c r="A104" s="309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310"/>
      <c r="P104" s="67"/>
    </row>
    <row r="105" spans="1:16" ht="17.25" customHeight="1" x14ac:dyDescent="0.25">
      <c r="A105" s="418" t="s">
        <v>359</v>
      </c>
      <c r="B105" s="330"/>
      <c r="C105" s="419"/>
      <c r="D105" s="420"/>
      <c r="E105" s="420"/>
      <c r="F105" s="420"/>
      <c r="G105" s="420"/>
      <c r="H105" s="420"/>
      <c r="I105" s="421"/>
      <c r="J105" s="421"/>
      <c r="K105" s="421"/>
      <c r="L105" s="421"/>
      <c r="M105" s="67"/>
      <c r="N105" s="67"/>
      <c r="O105" s="310"/>
      <c r="P105" s="67"/>
    </row>
    <row r="106" spans="1:16" x14ac:dyDescent="0.25">
      <c r="A106" s="422"/>
      <c r="B106" s="283"/>
      <c r="C106" s="71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310"/>
      <c r="P106" s="67"/>
    </row>
    <row r="107" spans="1:16" ht="30" customHeight="1" x14ac:dyDescent="0.25">
      <c r="A107" s="311"/>
      <c r="B107" s="705" t="s">
        <v>360</v>
      </c>
      <c r="C107" s="706"/>
      <c r="D107" s="706"/>
      <c r="E107" s="707"/>
      <c r="F107" s="434">
        <v>0.27500000000000002</v>
      </c>
      <c r="G107" s="351"/>
      <c r="H107" s="351"/>
      <c r="I107" s="351"/>
      <c r="J107" s="351"/>
      <c r="K107" s="351"/>
      <c r="L107" s="351"/>
      <c r="M107" s="67"/>
      <c r="N107" s="67"/>
      <c r="O107" s="310"/>
      <c r="P107" s="67"/>
    </row>
    <row r="108" spans="1:16" ht="30" customHeight="1" x14ac:dyDescent="0.25">
      <c r="A108" s="311"/>
      <c r="B108" s="708" t="s">
        <v>361</v>
      </c>
      <c r="C108" s="709"/>
      <c r="D108" s="709"/>
      <c r="E108" s="710"/>
      <c r="F108" s="435">
        <v>1</v>
      </c>
      <c r="G108" s="351"/>
      <c r="H108" s="351"/>
      <c r="I108" s="351"/>
      <c r="J108" s="351"/>
      <c r="K108" s="351"/>
      <c r="L108" s="351"/>
      <c r="M108" s="67"/>
      <c r="N108" s="67"/>
      <c r="O108" s="310"/>
      <c r="P108" s="67"/>
    </row>
    <row r="109" spans="1:16" x14ac:dyDescent="0.25">
      <c r="A109" s="309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310"/>
      <c r="P109" s="67"/>
    </row>
    <row r="110" spans="1:16" ht="39.75" customHeight="1" x14ac:dyDescent="0.25">
      <c r="A110" s="425"/>
      <c r="B110" s="691"/>
      <c r="C110" s="691"/>
      <c r="D110" s="691"/>
      <c r="E110" s="426"/>
      <c r="F110" s="426"/>
      <c r="G110" s="426"/>
      <c r="H110" s="426"/>
      <c r="I110" s="426"/>
      <c r="J110" s="426"/>
      <c r="K110" s="426"/>
      <c r="L110" s="426"/>
      <c r="M110" s="292"/>
      <c r="N110" s="292"/>
      <c r="O110" s="314"/>
      <c r="P110" s="67"/>
    </row>
    <row r="111" spans="1:16" x14ac:dyDescent="0.25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</sheetData>
  <sheetProtection algorithmName="SHA-512" hashValue="s9JJEwxp+x+WripfqDZ7EKFvTeF0RUXRXz6g7nBKkbf1azpo+hs9m49XMT1mcC64/ptOOFSbGUoMiXwrV8NP4Q==" saltValue="0nnmff6I2P0TyNVGF9t8Bg==" spinCount="100000" sheet="1" objects="1" scenarios="1" selectLockedCells="1"/>
  <mergeCells count="18">
    <mergeCell ref="B39:C39"/>
    <mergeCell ref="B7:C7"/>
    <mergeCell ref="B8:C8"/>
    <mergeCell ref="B12:B20"/>
    <mergeCell ref="B24:B32"/>
    <mergeCell ref="B38:C38"/>
    <mergeCell ref="B110:D110"/>
    <mergeCell ref="B43:B51"/>
    <mergeCell ref="B55:B63"/>
    <mergeCell ref="B70:C70"/>
    <mergeCell ref="B71:C71"/>
    <mergeCell ref="B75:B83"/>
    <mergeCell ref="B85:D86"/>
    <mergeCell ref="B87:B95"/>
    <mergeCell ref="B100:D100"/>
    <mergeCell ref="B101:D101"/>
    <mergeCell ref="B107:E107"/>
    <mergeCell ref="B108:E108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G12"/>
  <sheetViews>
    <sheetView workbookViewId="0">
      <selection activeCell="M37" sqref="M37"/>
    </sheetView>
  </sheetViews>
  <sheetFormatPr baseColWidth="10" defaultColWidth="11.42578125" defaultRowHeight="15" x14ac:dyDescent="0.25"/>
  <cols>
    <col min="1" max="1" width="49.42578125" bestFit="1" customWidth="1"/>
  </cols>
  <sheetData>
    <row r="1" spans="1:7" x14ac:dyDescent="0.25">
      <c r="A1" s="2" t="s">
        <v>362</v>
      </c>
      <c r="B1" s="2"/>
      <c r="C1" t="s">
        <v>73</v>
      </c>
      <c r="D1" s="289" t="s">
        <v>363</v>
      </c>
      <c r="G1" s="289" t="s">
        <v>364</v>
      </c>
    </row>
    <row r="2" spans="1:7" x14ac:dyDescent="0.25">
      <c r="A2" s="2" t="s">
        <v>365</v>
      </c>
      <c r="B2" s="2"/>
      <c r="C2" t="s">
        <v>77</v>
      </c>
    </row>
    <row r="3" spans="1:7" x14ac:dyDescent="0.25">
      <c r="A3" s="2" t="s">
        <v>366</v>
      </c>
      <c r="B3" s="2"/>
    </row>
    <row r="4" spans="1:7" x14ac:dyDescent="0.25">
      <c r="A4" s="2" t="s">
        <v>367</v>
      </c>
      <c r="B4" s="2"/>
    </row>
    <row r="5" spans="1:7" x14ac:dyDescent="0.25">
      <c r="A5" s="2" t="s">
        <v>368</v>
      </c>
      <c r="B5" s="2"/>
    </row>
    <row r="6" spans="1:7" x14ac:dyDescent="0.25">
      <c r="A6" s="2" t="s">
        <v>369</v>
      </c>
      <c r="B6" s="2"/>
    </row>
    <row r="7" spans="1:7" x14ac:dyDescent="0.25">
      <c r="A7" s="2" t="s">
        <v>370</v>
      </c>
      <c r="B7" s="2"/>
    </row>
    <row r="8" spans="1:7" x14ac:dyDescent="0.25">
      <c r="A8" s="2" t="s">
        <v>371</v>
      </c>
      <c r="B8" s="2"/>
    </row>
    <row r="9" spans="1:7" x14ac:dyDescent="0.25">
      <c r="A9" s="2" t="s">
        <v>372</v>
      </c>
      <c r="B9" s="2"/>
    </row>
    <row r="10" spans="1:7" x14ac:dyDescent="0.25">
      <c r="A10" s="2" t="s">
        <v>373</v>
      </c>
      <c r="B10" s="2"/>
    </row>
    <row r="11" spans="1:7" x14ac:dyDescent="0.25">
      <c r="A11" s="2" t="s">
        <v>374</v>
      </c>
      <c r="B11" s="2"/>
    </row>
    <row r="12" spans="1:7" ht="26.25" x14ac:dyDescent="0.25">
      <c r="A12" s="64" t="s">
        <v>35</v>
      </c>
      <c r="B12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1:I43"/>
  <sheetViews>
    <sheetView showGridLines="0" zoomScale="120" zoomScaleNormal="120" workbookViewId="0">
      <selection activeCell="D8" sqref="D8:E8"/>
    </sheetView>
  </sheetViews>
  <sheetFormatPr baseColWidth="10" defaultColWidth="11.42578125" defaultRowHeight="12.75" x14ac:dyDescent="0.2"/>
  <cols>
    <col min="1" max="1" width="4.5703125" style="2" customWidth="1"/>
    <col min="2" max="2" width="11.42578125" style="2"/>
    <col min="3" max="3" width="14" style="2" customWidth="1"/>
    <col min="4" max="4" width="11.42578125" style="2"/>
    <col min="5" max="5" width="16.140625" style="2" customWidth="1"/>
    <col min="6" max="6" width="14.5703125" style="2" customWidth="1"/>
    <col min="7" max="7" width="15.42578125" style="2" customWidth="1"/>
    <col min="8" max="8" width="17" style="2" customWidth="1"/>
    <col min="9" max="16384" width="11.42578125" style="2"/>
  </cols>
  <sheetData>
    <row r="1" spans="2:8" ht="13.5" thickBot="1" x14ac:dyDescent="0.25"/>
    <row r="2" spans="2:8" ht="15" customHeight="1" thickTop="1" x14ac:dyDescent="0.2">
      <c r="B2" s="94"/>
      <c r="C2" s="95"/>
      <c r="D2" s="95"/>
      <c r="E2" s="95"/>
      <c r="F2" s="95"/>
      <c r="G2" s="95"/>
      <c r="H2" s="96"/>
    </row>
    <row r="3" spans="2:8" ht="15" customHeight="1" x14ac:dyDescent="0.2">
      <c r="B3" s="91"/>
      <c r="C3" s="97" t="s">
        <v>30</v>
      </c>
      <c r="D3" s="89"/>
      <c r="E3" s="89"/>
      <c r="F3" s="89"/>
      <c r="G3" s="89"/>
      <c r="H3" s="92"/>
    </row>
    <row r="4" spans="2:8" ht="15" customHeight="1" x14ac:dyDescent="0.2">
      <c r="B4" s="91"/>
      <c r="C4" s="88"/>
      <c r="D4" s="89"/>
      <c r="E4" s="89"/>
      <c r="F4" s="89"/>
      <c r="G4" s="89"/>
      <c r="H4" s="92"/>
    </row>
    <row r="5" spans="2:8" ht="15" customHeight="1" x14ac:dyDescent="0.2">
      <c r="B5" s="91"/>
      <c r="C5" s="89"/>
      <c r="D5" s="89"/>
      <c r="E5" s="89"/>
      <c r="F5" s="89"/>
      <c r="G5" s="89"/>
      <c r="H5" s="92"/>
    </row>
    <row r="6" spans="2:8" ht="15" customHeight="1" x14ac:dyDescent="0.2">
      <c r="B6" s="91"/>
      <c r="C6" s="89" t="s">
        <v>31</v>
      </c>
      <c r="D6" s="645"/>
      <c r="E6" s="645"/>
      <c r="F6" s="645"/>
      <c r="G6" s="645"/>
      <c r="H6" s="92"/>
    </row>
    <row r="7" spans="2:8" ht="15" customHeight="1" x14ac:dyDescent="0.2">
      <c r="B7" s="91"/>
      <c r="C7" s="89"/>
      <c r="D7" s="1"/>
      <c r="H7" s="92"/>
    </row>
    <row r="8" spans="2:8" ht="15" customHeight="1" x14ac:dyDescent="0.2">
      <c r="B8" s="91"/>
      <c r="C8" s="89" t="s">
        <v>32</v>
      </c>
      <c r="D8" s="644"/>
      <c r="E8" s="644"/>
      <c r="H8" s="92"/>
    </row>
    <row r="9" spans="2:8" ht="15" customHeight="1" x14ac:dyDescent="0.2">
      <c r="B9" s="91"/>
      <c r="C9" s="89"/>
      <c r="D9" s="1"/>
      <c r="E9" s="1"/>
      <c r="H9" s="92"/>
    </row>
    <row r="10" spans="2:8" ht="15" customHeight="1" x14ac:dyDescent="0.2">
      <c r="B10" s="91"/>
      <c r="C10" s="89" t="s">
        <v>33</v>
      </c>
      <c r="D10" s="645"/>
      <c r="E10" s="645"/>
      <c r="F10" s="645"/>
      <c r="G10" s="645"/>
      <c r="H10" s="92"/>
    </row>
    <row r="11" spans="2:8" ht="15" customHeight="1" x14ac:dyDescent="0.2">
      <c r="B11" s="91"/>
      <c r="C11" s="294"/>
      <c r="D11" s="89"/>
      <c r="E11" s="89"/>
      <c r="F11" s="89"/>
      <c r="G11" s="89"/>
      <c r="H11" s="92"/>
    </row>
    <row r="12" spans="2:8" ht="15" customHeight="1" x14ac:dyDescent="0.2">
      <c r="B12" s="91"/>
      <c r="C12" s="89" t="s">
        <v>34</v>
      </c>
      <c r="D12" s="643" t="s">
        <v>35</v>
      </c>
      <c r="E12" s="643"/>
      <c r="F12" s="643"/>
      <c r="H12" s="92"/>
    </row>
    <row r="13" spans="2:8" ht="15" customHeight="1" x14ac:dyDescent="0.2">
      <c r="B13" s="91"/>
      <c r="C13" s="89"/>
      <c r="D13" s="294" t="s">
        <v>36</v>
      </c>
      <c r="E13" s="89"/>
      <c r="F13" s="89"/>
      <c r="G13" s="89"/>
      <c r="H13" s="92"/>
    </row>
    <row r="14" spans="2:8" ht="15" customHeight="1" x14ac:dyDescent="0.2">
      <c r="B14" s="91"/>
      <c r="C14" s="89"/>
      <c r="D14" s="89"/>
      <c r="E14" s="89"/>
      <c r="F14" s="89"/>
      <c r="G14" s="89"/>
      <c r="H14" s="92"/>
    </row>
    <row r="15" spans="2:8" ht="25.5" customHeight="1" x14ac:dyDescent="0.2">
      <c r="B15" s="91"/>
      <c r="C15" s="88"/>
      <c r="D15" s="88"/>
      <c r="E15" s="88"/>
      <c r="F15" s="93"/>
      <c r="G15" s="89"/>
      <c r="H15" s="92"/>
    </row>
    <row r="16" spans="2:8" ht="15" customHeight="1" x14ac:dyDescent="0.2">
      <c r="B16" s="90" t="s">
        <v>37</v>
      </c>
      <c r="C16" s="88" t="s">
        <v>38</v>
      </c>
      <c r="D16" s="89"/>
      <c r="E16" s="88"/>
      <c r="F16" s="93"/>
      <c r="G16" s="89"/>
      <c r="H16" s="92"/>
    </row>
    <row r="17" spans="2:9" ht="15" customHeight="1" x14ac:dyDescent="0.2">
      <c r="B17" s="90"/>
      <c r="C17" s="88" t="s">
        <v>39</v>
      </c>
      <c r="D17" s="89"/>
      <c r="E17" s="88"/>
      <c r="F17" s="93"/>
      <c r="G17" s="89"/>
      <c r="H17" s="92"/>
    </row>
    <row r="18" spans="2:9" ht="15" customHeight="1" x14ac:dyDescent="0.2">
      <c r="B18" s="90"/>
      <c r="C18" s="88" t="s">
        <v>40</v>
      </c>
      <c r="D18" s="89"/>
      <c r="E18" s="88"/>
      <c r="F18" s="93"/>
      <c r="G18" s="89"/>
      <c r="H18" s="92"/>
    </row>
    <row r="19" spans="2:9" ht="15" customHeight="1" x14ac:dyDescent="0.2">
      <c r="B19" s="90"/>
      <c r="C19" s="642" t="s">
        <v>41</v>
      </c>
      <c r="D19" s="642"/>
      <c r="E19" s="642"/>
      <c r="F19" s="642"/>
      <c r="G19" s="642"/>
      <c r="H19" s="92"/>
    </row>
    <row r="20" spans="2:9" ht="15" customHeight="1" x14ac:dyDescent="0.2">
      <c r="B20" s="90"/>
      <c r="C20" s="88" t="s">
        <v>42</v>
      </c>
      <c r="D20" s="89"/>
      <c r="E20" s="88"/>
      <c r="F20" s="93"/>
      <c r="G20" s="89"/>
      <c r="H20" s="92"/>
    </row>
    <row r="21" spans="2:9" ht="15" customHeight="1" x14ac:dyDescent="0.2">
      <c r="B21" s="90"/>
      <c r="C21" s="88" t="s">
        <v>43</v>
      </c>
      <c r="D21" s="89"/>
      <c r="E21" s="88"/>
      <c r="F21" s="93"/>
      <c r="G21" s="89"/>
      <c r="H21" s="92"/>
    </row>
    <row r="22" spans="2:9" ht="15" customHeight="1" x14ac:dyDescent="0.2">
      <c r="B22" s="90"/>
      <c r="H22" s="92"/>
    </row>
    <row r="23" spans="2:9" ht="15" customHeight="1" x14ac:dyDescent="0.2">
      <c r="B23" s="91"/>
      <c r="C23" s="88" t="s">
        <v>44</v>
      </c>
      <c r="D23" s="89"/>
      <c r="E23" s="88"/>
      <c r="F23" s="93"/>
      <c r="G23" s="89"/>
      <c r="H23" s="92"/>
    </row>
    <row r="24" spans="2:9" ht="15" customHeight="1" x14ac:dyDescent="0.2">
      <c r="B24" s="91"/>
      <c r="C24" s="88" t="s">
        <v>45</v>
      </c>
      <c r="D24" s="89"/>
      <c r="E24" s="88"/>
      <c r="F24" s="93"/>
      <c r="G24" s="89"/>
      <c r="H24" s="92"/>
    </row>
    <row r="25" spans="2:9" ht="15" customHeight="1" x14ac:dyDescent="0.2">
      <c r="B25" s="91"/>
      <c r="C25" s="89" t="s">
        <v>46</v>
      </c>
      <c r="D25" s="89"/>
      <c r="E25" s="88"/>
      <c r="F25" s="93"/>
      <c r="G25" s="89"/>
      <c r="H25" s="92"/>
    </row>
    <row r="26" spans="2:9" ht="15" customHeight="1" x14ac:dyDescent="0.2">
      <c r="B26" s="91"/>
      <c r="C26" s="89"/>
      <c r="D26" s="89"/>
      <c r="E26" s="88"/>
      <c r="F26" s="93"/>
      <c r="G26" s="89"/>
      <c r="H26" s="92"/>
    </row>
    <row r="27" spans="2:9" ht="15" customHeight="1" x14ac:dyDescent="0.2">
      <c r="B27" s="91"/>
      <c r="C27" s="88" t="s">
        <v>47</v>
      </c>
      <c r="D27" s="89"/>
      <c r="E27" s="88"/>
      <c r="F27" s="93"/>
      <c r="G27" s="89"/>
      <c r="H27" s="92"/>
    </row>
    <row r="28" spans="2:9" ht="15" customHeight="1" x14ac:dyDescent="0.2">
      <c r="B28" s="91"/>
      <c r="C28" s="88" t="s">
        <v>48</v>
      </c>
      <c r="D28" s="89"/>
      <c r="E28" s="88"/>
      <c r="F28" s="93"/>
      <c r="G28" s="89"/>
      <c r="H28" s="92"/>
    </row>
    <row r="29" spans="2:9" ht="15" customHeight="1" x14ac:dyDescent="0.2">
      <c r="B29" s="91"/>
      <c r="C29" s="88" t="s">
        <v>49</v>
      </c>
      <c r="D29" s="89"/>
      <c r="E29" s="88"/>
      <c r="F29" s="93"/>
      <c r="G29" s="89"/>
      <c r="H29" s="92"/>
    </row>
    <row r="30" spans="2:9" ht="15" customHeight="1" x14ac:dyDescent="0.25">
      <c r="B30" s="91"/>
      <c r="C30" s="88"/>
      <c r="D30" s="89"/>
      <c r="E30" s="88"/>
      <c r="F30" s="93"/>
      <c r="G30" s="89"/>
      <c r="H30" s="92"/>
      <c r="I30" s="374"/>
    </row>
    <row r="31" spans="2:9" ht="15" customHeight="1" x14ac:dyDescent="0.25">
      <c r="B31" s="91"/>
      <c r="C31" s="2" t="s">
        <v>50</v>
      </c>
      <c r="D31" s="89"/>
      <c r="E31" s="88"/>
      <c r="F31" s="93"/>
      <c r="G31" s="89"/>
      <c r="H31" s="92"/>
      <c r="I31" s="374"/>
    </row>
    <row r="32" spans="2:9" ht="15" customHeight="1" x14ac:dyDescent="0.25">
      <c r="B32" s="91"/>
      <c r="C32" s="88" t="s">
        <v>51</v>
      </c>
      <c r="D32" s="89"/>
      <c r="E32" s="88"/>
      <c r="F32" s="93"/>
      <c r="G32" s="89"/>
      <c r="H32" s="92"/>
      <c r="I32" s="374"/>
    </row>
    <row r="33" spans="2:9" ht="15" customHeight="1" x14ac:dyDescent="0.25">
      <c r="B33" s="91"/>
      <c r="C33" s="88" t="s">
        <v>52</v>
      </c>
      <c r="D33" s="89"/>
      <c r="E33" s="88"/>
      <c r="F33" s="93"/>
      <c r="G33" s="89"/>
      <c r="H33" s="92"/>
      <c r="I33" s="374"/>
    </row>
    <row r="34" spans="2:9" ht="15" customHeight="1" x14ac:dyDescent="0.25">
      <c r="B34" s="91"/>
      <c r="C34" s="88" t="s">
        <v>53</v>
      </c>
      <c r="D34" s="89"/>
      <c r="E34" s="88"/>
      <c r="F34" s="93"/>
      <c r="G34" s="89"/>
      <c r="H34" s="92"/>
      <c r="I34" s="374"/>
    </row>
    <row r="35" spans="2:9" ht="15" customHeight="1" x14ac:dyDescent="0.25">
      <c r="B35" s="91"/>
      <c r="C35" s="88"/>
      <c r="D35" s="89"/>
      <c r="E35" s="88"/>
      <c r="F35" s="93"/>
      <c r="G35" s="89"/>
      <c r="H35" s="92"/>
      <c r="I35" s="374"/>
    </row>
    <row r="36" spans="2:9" ht="15" customHeight="1" x14ac:dyDescent="0.25">
      <c r="B36" s="91"/>
      <c r="C36" s="88" t="s">
        <v>54</v>
      </c>
      <c r="D36" s="89"/>
      <c r="E36" s="88"/>
      <c r="F36" s="93"/>
      <c r="G36" s="89"/>
      <c r="H36" s="92"/>
      <c r="I36" s="374"/>
    </row>
    <row r="37" spans="2:9" ht="15" customHeight="1" x14ac:dyDescent="0.25">
      <c r="B37" s="91"/>
      <c r="C37" s="88" t="s">
        <v>55</v>
      </c>
      <c r="D37" s="89"/>
      <c r="E37" s="88"/>
      <c r="F37" s="93"/>
      <c r="G37" s="89"/>
      <c r="H37" s="92"/>
      <c r="I37" s="374"/>
    </row>
    <row r="38" spans="2:9" ht="15" customHeight="1" x14ac:dyDescent="0.25">
      <c r="B38" s="91"/>
      <c r="C38" s="88" t="s">
        <v>56</v>
      </c>
      <c r="D38" s="89"/>
      <c r="E38" s="88"/>
      <c r="F38" s="93"/>
      <c r="G38" s="89"/>
      <c r="H38" s="92"/>
      <c r="I38" s="374"/>
    </row>
    <row r="39" spans="2:9" ht="15" customHeight="1" x14ac:dyDescent="0.25">
      <c r="B39" s="91"/>
      <c r="C39" s="88" t="s">
        <v>57</v>
      </c>
      <c r="D39" s="89"/>
      <c r="E39" s="88"/>
      <c r="F39" s="93"/>
      <c r="G39" s="89"/>
      <c r="H39" s="92"/>
      <c r="I39" s="374"/>
    </row>
    <row r="40" spans="2:9" x14ac:dyDescent="0.2">
      <c r="B40" s="91"/>
      <c r="C40" s="89"/>
      <c r="D40" s="89"/>
      <c r="E40" s="88"/>
      <c r="F40" s="93"/>
      <c r="G40" s="89"/>
      <c r="H40" s="92"/>
    </row>
    <row r="41" spans="2:9" x14ac:dyDescent="0.2">
      <c r="B41" s="91"/>
      <c r="C41" s="623" t="s">
        <v>58</v>
      </c>
      <c r="D41" s="89"/>
      <c r="E41" s="88"/>
      <c r="F41" s="93"/>
      <c r="G41" s="89"/>
      <c r="H41" s="92"/>
    </row>
    <row r="42" spans="2:9" ht="13.5" thickBot="1" x14ac:dyDescent="0.25">
      <c r="B42" s="453"/>
      <c r="C42" s="454"/>
      <c r="D42" s="454"/>
      <c r="E42" s="454"/>
      <c r="F42" s="454"/>
      <c r="G42" s="454"/>
      <c r="H42" s="455"/>
    </row>
    <row r="43" spans="2:9" ht="13.5" thickTop="1" x14ac:dyDescent="0.2"/>
  </sheetData>
  <sheetProtection algorithmName="SHA-512" hashValue="YA7btODgxoHMurIzlGlO0/RF3XnMPouy6iv2yumxTbxmSlysbDINx8Nl87LWkGApP0/hHvAXIzDkSUfs+ZMbKg==" saltValue="EidB8mXTRnyTZZnwsbTm/w==" spinCount="100000" sheet="1" objects="1" scenarios="1"/>
  <mergeCells count="5">
    <mergeCell ref="C19:G19"/>
    <mergeCell ref="D12:F12"/>
    <mergeCell ref="D8:E8"/>
    <mergeCell ref="D6:G6"/>
    <mergeCell ref="D10:G10"/>
  </mergeCells>
  <pageMargins left="0.7" right="0.7" top="0.78740157499999996" bottom="0.78740157499999996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Klassifizierung!$A$1:$A$12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57"/>
  <sheetViews>
    <sheetView showGridLines="0" zoomScale="140" zoomScaleNormal="140" workbookViewId="0">
      <selection activeCell="A21" sqref="A21"/>
    </sheetView>
  </sheetViews>
  <sheetFormatPr baseColWidth="10" defaultColWidth="11.5703125" defaultRowHeight="9" x14ac:dyDescent="0.15"/>
  <cols>
    <col min="1" max="1" width="14.140625" style="39" customWidth="1"/>
    <col min="2" max="5" width="8.85546875" style="37" customWidth="1"/>
    <col min="6" max="6" width="9.140625" style="37" customWidth="1"/>
    <col min="7" max="7" width="7.42578125" style="38" bestFit="1" customWidth="1"/>
    <col min="8" max="8" width="6.5703125" style="38" customWidth="1"/>
    <col min="9" max="9" width="14.85546875" style="39" bestFit="1" customWidth="1"/>
    <col min="10" max="10" width="10" style="39" customWidth="1"/>
    <col min="11" max="254" width="11.5703125" style="39"/>
    <col min="255" max="255" width="13" style="39" customWidth="1"/>
    <col min="256" max="256" width="7.28515625" style="39" customWidth="1"/>
    <col min="257" max="257" width="8.85546875" style="39" customWidth="1"/>
    <col min="258" max="258" width="9.140625" style="39" customWidth="1"/>
    <col min="259" max="259" width="6.5703125" style="39" customWidth="1"/>
    <col min="260" max="260" width="9.28515625" style="39" customWidth="1"/>
    <col min="261" max="261" width="9.140625" style="39" customWidth="1"/>
    <col min="262" max="262" width="8.28515625" style="39" customWidth="1"/>
    <col min="263" max="263" width="7.7109375" style="39" customWidth="1"/>
    <col min="264" max="264" width="7.85546875" style="39" customWidth="1"/>
    <col min="265" max="265" width="12.140625" style="39" customWidth="1"/>
    <col min="266" max="266" width="12.5703125" style="39" customWidth="1"/>
    <col min="267" max="510" width="11.5703125" style="39"/>
    <col min="511" max="511" width="13" style="39" customWidth="1"/>
    <col min="512" max="512" width="7.28515625" style="39" customWidth="1"/>
    <col min="513" max="513" width="8.85546875" style="39" customWidth="1"/>
    <col min="514" max="514" width="9.140625" style="39" customWidth="1"/>
    <col min="515" max="515" width="6.5703125" style="39" customWidth="1"/>
    <col min="516" max="516" width="9.28515625" style="39" customWidth="1"/>
    <col min="517" max="517" width="9.140625" style="39" customWidth="1"/>
    <col min="518" max="518" width="8.28515625" style="39" customWidth="1"/>
    <col min="519" max="519" width="7.7109375" style="39" customWidth="1"/>
    <col min="520" max="520" width="7.85546875" style="39" customWidth="1"/>
    <col min="521" max="521" width="12.140625" style="39" customWidth="1"/>
    <col min="522" max="522" width="12.5703125" style="39" customWidth="1"/>
    <col min="523" max="766" width="11.5703125" style="39"/>
    <col min="767" max="767" width="13" style="39" customWidth="1"/>
    <col min="768" max="768" width="7.28515625" style="39" customWidth="1"/>
    <col min="769" max="769" width="8.85546875" style="39" customWidth="1"/>
    <col min="770" max="770" width="9.140625" style="39" customWidth="1"/>
    <col min="771" max="771" width="6.5703125" style="39" customWidth="1"/>
    <col min="772" max="772" width="9.28515625" style="39" customWidth="1"/>
    <col min="773" max="773" width="9.140625" style="39" customWidth="1"/>
    <col min="774" max="774" width="8.28515625" style="39" customWidth="1"/>
    <col min="775" max="775" width="7.7109375" style="39" customWidth="1"/>
    <col min="776" max="776" width="7.85546875" style="39" customWidth="1"/>
    <col min="777" max="777" width="12.140625" style="39" customWidth="1"/>
    <col min="778" max="778" width="12.5703125" style="39" customWidth="1"/>
    <col min="779" max="1022" width="11.5703125" style="39"/>
    <col min="1023" max="1023" width="13" style="39" customWidth="1"/>
    <col min="1024" max="1024" width="7.28515625" style="39" customWidth="1"/>
    <col min="1025" max="1025" width="8.85546875" style="39" customWidth="1"/>
    <col min="1026" max="1026" width="9.140625" style="39" customWidth="1"/>
    <col min="1027" max="1027" width="6.5703125" style="39" customWidth="1"/>
    <col min="1028" max="1028" width="9.28515625" style="39" customWidth="1"/>
    <col min="1029" max="1029" width="9.140625" style="39" customWidth="1"/>
    <col min="1030" max="1030" width="8.28515625" style="39" customWidth="1"/>
    <col min="1031" max="1031" width="7.7109375" style="39" customWidth="1"/>
    <col min="1032" max="1032" width="7.85546875" style="39" customWidth="1"/>
    <col min="1033" max="1033" width="12.140625" style="39" customWidth="1"/>
    <col min="1034" max="1034" width="12.5703125" style="39" customWidth="1"/>
    <col min="1035" max="1278" width="11.5703125" style="39"/>
    <col min="1279" max="1279" width="13" style="39" customWidth="1"/>
    <col min="1280" max="1280" width="7.28515625" style="39" customWidth="1"/>
    <col min="1281" max="1281" width="8.85546875" style="39" customWidth="1"/>
    <col min="1282" max="1282" width="9.140625" style="39" customWidth="1"/>
    <col min="1283" max="1283" width="6.5703125" style="39" customWidth="1"/>
    <col min="1284" max="1284" width="9.28515625" style="39" customWidth="1"/>
    <col min="1285" max="1285" width="9.140625" style="39" customWidth="1"/>
    <col min="1286" max="1286" width="8.28515625" style="39" customWidth="1"/>
    <col min="1287" max="1287" width="7.7109375" style="39" customWidth="1"/>
    <col min="1288" max="1288" width="7.85546875" style="39" customWidth="1"/>
    <col min="1289" max="1289" width="12.140625" style="39" customWidth="1"/>
    <col min="1290" max="1290" width="12.5703125" style="39" customWidth="1"/>
    <col min="1291" max="1534" width="11.5703125" style="39"/>
    <col min="1535" max="1535" width="13" style="39" customWidth="1"/>
    <col min="1536" max="1536" width="7.28515625" style="39" customWidth="1"/>
    <col min="1537" max="1537" width="8.85546875" style="39" customWidth="1"/>
    <col min="1538" max="1538" width="9.140625" style="39" customWidth="1"/>
    <col min="1539" max="1539" width="6.5703125" style="39" customWidth="1"/>
    <col min="1540" max="1540" width="9.28515625" style="39" customWidth="1"/>
    <col min="1541" max="1541" width="9.140625" style="39" customWidth="1"/>
    <col min="1542" max="1542" width="8.28515625" style="39" customWidth="1"/>
    <col min="1543" max="1543" width="7.7109375" style="39" customWidth="1"/>
    <col min="1544" max="1544" width="7.85546875" style="39" customWidth="1"/>
    <col min="1545" max="1545" width="12.140625" style="39" customWidth="1"/>
    <col min="1546" max="1546" width="12.5703125" style="39" customWidth="1"/>
    <col min="1547" max="1790" width="11.5703125" style="39"/>
    <col min="1791" max="1791" width="13" style="39" customWidth="1"/>
    <col min="1792" max="1792" width="7.28515625" style="39" customWidth="1"/>
    <col min="1793" max="1793" width="8.85546875" style="39" customWidth="1"/>
    <col min="1794" max="1794" width="9.140625" style="39" customWidth="1"/>
    <col min="1795" max="1795" width="6.5703125" style="39" customWidth="1"/>
    <col min="1796" max="1796" width="9.28515625" style="39" customWidth="1"/>
    <col min="1797" max="1797" width="9.140625" style="39" customWidth="1"/>
    <col min="1798" max="1798" width="8.28515625" style="39" customWidth="1"/>
    <col min="1799" max="1799" width="7.7109375" style="39" customWidth="1"/>
    <col min="1800" max="1800" width="7.85546875" style="39" customWidth="1"/>
    <col min="1801" max="1801" width="12.140625" style="39" customWidth="1"/>
    <col min="1802" max="1802" width="12.5703125" style="39" customWidth="1"/>
    <col min="1803" max="2046" width="11.5703125" style="39"/>
    <col min="2047" max="2047" width="13" style="39" customWidth="1"/>
    <col min="2048" max="2048" width="7.28515625" style="39" customWidth="1"/>
    <col min="2049" max="2049" width="8.85546875" style="39" customWidth="1"/>
    <col min="2050" max="2050" width="9.140625" style="39" customWidth="1"/>
    <col min="2051" max="2051" width="6.5703125" style="39" customWidth="1"/>
    <col min="2052" max="2052" width="9.28515625" style="39" customWidth="1"/>
    <col min="2053" max="2053" width="9.140625" style="39" customWidth="1"/>
    <col min="2054" max="2054" width="8.28515625" style="39" customWidth="1"/>
    <col min="2055" max="2055" width="7.7109375" style="39" customWidth="1"/>
    <col min="2056" max="2056" width="7.85546875" style="39" customWidth="1"/>
    <col min="2057" max="2057" width="12.140625" style="39" customWidth="1"/>
    <col min="2058" max="2058" width="12.5703125" style="39" customWidth="1"/>
    <col min="2059" max="2302" width="11.5703125" style="39"/>
    <col min="2303" max="2303" width="13" style="39" customWidth="1"/>
    <col min="2304" max="2304" width="7.28515625" style="39" customWidth="1"/>
    <col min="2305" max="2305" width="8.85546875" style="39" customWidth="1"/>
    <col min="2306" max="2306" width="9.140625" style="39" customWidth="1"/>
    <col min="2307" max="2307" width="6.5703125" style="39" customWidth="1"/>
    <col min="2308" max="2308" width="9.28515625" style="39" customWidth="1"/>
    <col min="2309" max="2309" width="9.140625" style="39" customWidth="1"/>
    <col min="2310" max="2310" width="8.28515625" style="39" customWidth="1"/>
    <col min="2311" max="2311" width="7.7109375" style="39" customWidth="1"/>
    <col min="2312" max="2312" width="7.85546875" style="39" customWidth="1"/>
    <col min="2313" max="2313" width="12.140625" style="39" customWidth="1"/>
    <col min="2314" max="2314" width="12.5703125" style="39" customWidth="1"/>
    <col min="2315" max="2558" width="11.5703125" style="39"/>
    <col min="2559" max="2559" width="13" style="39" customWidth="1"/>
    <col min="2560" max="2560" width="7.28515625" style="39" customWidth="1"/>
    <col min="2561" max="2561" width="8.85546875" style="39" customWidth="1"/>
    <col min="2562" max="2562" width="9.140625" style="39" customWidth="1"/>
    <col min="2563" max="2563" width="6.5703125" style="39" customWidth="1"/>
    <col min="2564" max="2564" width="9.28515625" style="39" customWidth="1"/>
    <col min="2565" max="2565" width="9.140625" style="39" customWidth="1"/>
    <col min="2566" max="2566" width="8.28515625" style="39" customWidth="1"/>
    <col min="2567" max="2567" width="7.7109375" style="39" customWidth="1"/>
    <col min="2568" max="2568" width="7.85546875" style="39" customWidth="1"/>
    <col min="2569" max="2569" width="12.140625" style="39" customWidth="1"/>
    <col min="2570" max="2570" width="12.5703125" style="39" customWidth="1"/>
    <col min="2571" max="2814" width="11.5703125" style="39"/>
    <col min="2815" max="2815" width="13" style="39" customWidth="1"/>
    <col min="2816" max="2816" width="7.28515625" style="39" customWidth="1"/>
    <col min="2817" max="2817" width="8.85546875" style="39" customWidth="1"/>
    <col min="2818" max="2818" width="9.140625" style="39" customWidth="1"/>
    <col min="2819" max="2819" width="6.5703125" style="39" customWidth="1"/>
    <col min="2820" max="2820" width="9.28515625" style="39" customWidth="1"/>
    <col min="2821" max="2821" width="9.140625" style="39" customWidth="1"/>
    <col min="2822" max="2822" width="8.28515625" style="39" customWidth="1"/>
    <col min="2823" max="2823" width="7.7109375" style="39" customWidth="1"/>
    <col min="2824" max="2824" width="7.85546875" style="39" customWidth="1"/>
    <col min="2825" max="2825" width="12.140625" style="39" customWidth="1"/>
    <col min="2826" max="2826" width="12.5703125" style="39" customWidth="1"/>
    <col min="2827" max="3070" width="11.5703125" style="39"/>
    <col min="3071" max="3071" width="13" style="39" customWidth="1"/>
    <col min="3072" max="3072" width="7.28515625" style="39" customWidth="1"/>
    <col min="3073" max="3073" width="8.85546875" style="39" customWidth="1"/>
    <col min="3074" max="3074" width="9.140625" style="39" customWidth="1"/>
    <col min="3075" max="3075" width="6.5703125" style="39" customWidth="1"/>
    <col min="3076" max="3076" width="9.28515625" style="39" customWidth="1"/>
    <col min="3077" max="3077" width="9.140625" style="39" customWidth="1"/>
    <col min="3078" max="3078" width="8.28515625" style="39" customWidth="1"/>
    <col min="3079" max="3079" width="7.7109375" style="39" customWidth="1"/>
    <col min="3080" max="3080" width="7.85546875" style="39" customWidth="1"/>
    <col min="3081" max="3081" width="12.140625" style="39" customWidth="1"/>
    <col min="3082" max="3082" width="12.5703125" style="39" customWidth="1"/>
    <col min="3083" max="3326" width="11.5703125" style="39"/>
    <col min="3327" max="3327" width="13" style="39" customWidth="1"/>
    <col min="3328" max="3328" width="7.28515625" style="39" customWidth="1"/>
    <col min="3329" max="3329" width="8.85546875" style="39" customWidth="1"/>
    <col min="3330" max="3330" width="9.140625" style="39" customWidth="1"/>
    <col min="3331" max="3331" width="6.5703125" style="39" customWidth="1"/>
    <col min="3332" max="3332" width="9.28515625" style="39" customWidth="1"/>
    <col min="3333" max="3333" width="9.140625" style="39" customWidth="1"/>
    <col min="3334" max="3334" width="8.28515625" style="39" customWidth="1"/>
    <col min="3335" max="3335" width="7.7109375" style="39" customWidth="1"/>
    <col min="3336" max="3336" width="7.85546875" style="39" customWidth="1"/>
    <col min="3337" max="3337" width="12.140625" style="39" customWidth="1"/>
    <col min="3338" max="3338" width="12.5703125" style="39" customWidth="1"/>
    <col min="3339" max="3582" width="11.5703125" style="39"/>
    <col min="3583" max="3583" width="13" style="39" customWidth="1"/>
    <col min="3584" max="3584" width="7.28515625" style="39" customWidth="1"/>
    <col min="3585" max="3585" width="8.85546875" style="39" customWidth="1"/>
    <col min="3586" max="3586" width="9.140625" style="39" customWidth="1"/>
    <col min="3587" max="3587" width="6.5703125" style="39" customWidth="1"/>
    <col min="3588" max="3588" width="9.28515625" style="39" customWidth="1"/>
    <col min="3589" max="3589" width="9.140625" style="39" customWidth="1"/>
    <col min="3590" max="3590" width="8.28515625" style="39" customWidth="1"/>
    <col min="3591" max="3591" width="7.7109375" style="39" customWidth="1"/>
    <col min="3592" max="3592" width="7.85546875" style="39" customWidth="1"/>
    <col min="3593" max="3593" width="12.140625" style="39" customWidth="1"/>
    <col min="3594" max="3594" width="12.5703125" style="39" customWidth="1"/>
    <col min="3595" max="3838" width="11.5703125" style="39"/>
    <col min="3839" max="3839" width="13" style="39" customWidth="1"/>
    <col min="3840" max="3840" width="7.28515625" style="39" customWidth="1"/>
    <col min="3841" max="3841" width="8.85546875" style="39" customWidth="1"/>
    <col min="3842" max="3842" width="9.140625" style="39" customWidth="1"/>
    <col min="3843" max="3843" width="6.5703125" style="39" customWidth="1"/>
    <col min="3844" max="3844" width="9.28515625" style="39" customWidth="1"/>
    <col min="3845" max="3845" width="9.140625" style="39" customWidth="1"/>
    <col min="3846" max="3846" width="8.28515625" style="39" customWidth="1"/>
    <col min="3847" max="3847" width="7.7109375" style="39" customWidth="1"/>
    <col min="3848" max="3848" width="7.85546875" style="39" customWidth="1"/>
    <col min="3849" max="3849" width="12.140625" style="39" customWidth="1"/>
    <col min="3850" max="3850" width="12.5703125" style="39" customWidth="1"/>
    <col min="3851" max="4094" width="11.5703125" style="39"/>
    <col min="4095" max="4095" width="13" style="39" customWidth="1"/>
    <col min="4096" max="4096" width="7.28515625" style="39" customWidth="1"/>
    <col min="4097" max="4097" width="8.85546875" style="39" customWidth="1"/>
    <col min="4098" max="4098" width="9.140625" style="39" customWidth="1"/>
    <col min="4099" max="4099" width="6.5703125" style="39" customWidth="1"/>
    <col min="4100" max="4100" width="9.28515625" style="39" customWidth="1"/>
    <col min="4101" max="4101" width="9.140625" style="39" customWidth="1"/>
    <col min="4102" max="4102" width="8.28515625" style="39" customWidth="1"/>
    <col min="4103" max="4103" width="7.7109375" style="39" customWidth="1"/>
    <col min="4104" max="4104" width="7.85546875" style="39" customWidth="1"/>
    <col min="4105" max="4105" width="12.140625" style="39" customWidth="1"/>
    <col min="4106" max="4106" width="12.5703125" style="39" customWidth="1"/>
    <col min="4107" max="4350" width="11.5703125" style="39"/>
    <col min="4351" max="4351" width="13" style="39" customWidth="1"/>
    <col min="4352" max="4352" width="7.28515625" style="39" customWidth="1"/>
    <col min="4353" max="4353" width="8.85546875" style="39" customWidth="1"/>
    <col min="4354" max="4354" width="9.140625" style="39" customWidth="1"/>
    <col min="4355" max="4355" width="6.5703125" style="39" customWidth="1"/>
    <col min="4356" max="4356" width="9.28515625" style="39" customWidth="1"/>
    <col min="4357" max="4357" width="9.140625" style="39" customWidth="1"/>
    <col min="4358" max="4358" width="8.28515625" style="39" customWidth="1"/>
    <col min="4359" max="4359" width="7.7109375" style="39" customWidth="1"/>
    <col min="4360" max="4360" width="7.85546875" style="39" customWidth="1"/>
    <col min="4361" max="4361" width="12.140625" style="39" customWidth="1"/>
    <col min="4362" max="4362" width="12.5703125" style="39" customWidth="1"/>
    <col min="4363" max="4606" width="11.5703125" style="39"/>
    <col min="4607" max="4607" width="13" style="39" customWidth="1"/>
    <col min="4608" max="4608" width="7.28515625" style="39" customWidth="1"/>
    <col min="4609" max="4609" width="8.85546875" style="39" customWidth="1"/>
    <col min="4610" max="4610" width="9.140625" style="39" customWidth="1"/>
    <col min="4611" max="4611" width="6.5703125" style="39" customWidth="1"/>
    <col min="4612" max="4612" width="9.28515625" style="39" customWidth="1"/>
    <col min="4613" max="4613" width="9.140625" style="39" customWidth="1"/>
    <col min="4614" max="4614" width="8.28515625" style="39" customWidth="1"/>
    <col min="4615" max="4615" width="7.7109375" style="39" customWidth="1"/>
    <col min="4616" max="4616" width="7.85546875" style="39" customWidth="1"/>
    <col min="4617" max="4617" width="12.140625" style="39" customWidth="1"/>
    <col min="4618" max="4618" width="12.5703125" style="39" customWidth="1"/>
    <col min="4619" max="4862" width="11.5703125" style="39"/>
    <col min="4863" max="4863" width="13" style="39" customWidth="1"/>
    <col min="4864" max="4864" width="7.28515625" style="39" customWidth="1"/>
    <col min="4865" max="4865" width="8.85546875" style="39" customWidth="1"/>
    <col min="4866" max="4866" width="9.140625" style="39" customWidth="1"/>
    <col min="4867" max="4867" width="6.5703125" style="39" customWidth="1"/>
    <col min="4868" max="4868" width="9.28515625" style="39" customWidth="1"/>
    <col min="4869" max="4869" width="9.140625" style="39" customWidth="1"/>
    <col min="4870" max="4870" width="8.28515625" style="39" customWidth="1"/>
    <col min="4871" max="4871" width="7.7109375" style="39" customWidth="1"/>
    <col min="4872" max="4872" width="7.85546875" style="39" customWidth="1"/>
    <col min="4873" max="4873" width="12.140625" style="39" customWidth="1"/>
    <col min="4874" max="4874" width="12.5703125" style="39" customWidth="1"/>
    <col min="4875" max="5118" width="11.5703125" style="39"/>
    <col min="5119" max="5119" width="13" style="39" customWidth="1"/>
    <col min="5120" max="5120" width="7.28515625" style="39" customWidth="1"/>
    <col min="5121" max="5121" width="8.85546875" style="39" customWidth="1"/>
    <col min="5122" max="5122" width="9.140625" style="39" customWidth="1"/>
    <col min="5123" max="5123" width="6.5703125" style="39" customWidth="1"/>
    <col min="5124" max="5124" width="9.28515625" style="39" customWidth="1"/>
    <col min="5125" max="5125" width="9.140625" style="39" customWidth="1"/>
    <col min="5126" max="5126" width="8.28515625" style="39" customWidth="1"/>
    <col min="5127" max="5127" width="7.7109375" style="39" customWidth="1"/>
    <col min="5128" max="5128" width="7.85546875" style="39" customWidth="1"/>
    <col min="5129" max="5129" width="12.140625" style="39" customWidth="1"/>
    <col min="5130" max="5130" width="12.5703125" style="39" customWidth="1"/>
    <col min="5131" max="5374" width="11.5703125" style="39"/>
    <col min="5375" max="5375" width="13" style="39" customWidth="1"/>
    <col min="5376" max="5376" width="7.28515625" style="39" customWidth="1"/>
    <col min="5377" max="5377" width="8.85546875" style="39" customWidth="1"/>
    <col min="5378" max="5378" width="9.140625" style="39" customWidth="1"/>
    <col min="5379" max="5379" width="6.5703125" style="39" customWidth="1"/>
    <col min="5380" max="5380" width="9.28515625" style="39" customWidth="1"/>
    <col min="5381" max="5381" width="9.140625" style="39" customWidth="1"/>
    <col min="5382" max="5382" width="8.28515625" style="39" customWidth="1"/>
    <col min="5383" max="5383" width="7.7109375" style="39" customWidth="1"/>
    <col min="5384" max="5384" width="7.85546875" style="39" customWidth="1"/>
    <col min="5385" max="5385" width="12.140625" style="39" customWidth="1"/>
    <col min="5386" max="5386" width="12.5703125" style="39" customWidth="1"/>
    <col min="5387" max="5630" width="11.5703125" style="39"/>
    <col min="5631" max="5631" width="13" style="39" customWidth="1"/>
    <col min="5632" max="5632" width="7.28515625" style="39" customWidth="1"/>
    <col min="5633" max="5633" width="8.85546875" style="39" customWidth="1"/>
    <col min="5634" max="5634" width="9.140625" style="39" customWidth="1"/>
    <col min="5635" max="5635" width="6.5703125" style="39" customWidth="1"/>
    <col min="5636" max="5636" width="9.28515625" style="39" customWidth="1"/>
    <col min="5637" max="5637" width="9.140625" style="39" customWidth="1"/>
    <col min="5638" max="5638" width="8.28515625" style="39" customWidth="1"/>
    <col min="5639" max="5639" width="7.7109375" style="39" customWidth="1"/>
    <col min="5640" max="5640" width="7.85546875" style="39" customWidth="1"/>
    <col min="5641" max="5641" width="12.140625" style="39" customWidth="1"/>
    <col min="5642" max="5642" width="12.5703125" style="39" customWidth="1"/>
    <col min="5643" max="5886" width="11.5703125" style="39"/>
    <col min="5887" max="5887" width="13" style="39" customWidth="1"/>
    <col min="5888" max="5888" width="7.28515625" style="39" customWidth="1"/>
    <col min="5889" max="5889" width="8.85546875" style="39" customWidth="1"/>
    <col min="5890" max="5890" width="9.140625" style="39" customWidth="1"/>
    <col min="5891" max="5891" width="6.5703125" style="39" customWidth="1"/>
    <col min="5892" max="5892" width="9.28515625" style="39" customWidth="1"/>
    <col min="5893" max="5893" width="9.140625" style="39" customWidth="1"/>
    <col min="5894" max="5894" width="8.28515625" style="39" customWidth="1"/>
    <col min="5895" max="5895" width="7.7109375" style="39" customWidth="1"/>
    <col min="5896" max="5896" width="7.85546875" style="39" customWidth="1"/>
    <col min="5897" max="5897" width="12.140625" style="39" customWidth="1"/>
    <col min="5898" max="5898" width="12.5703125" style="39" customWidth="1"/>
    <col min="5899" max="6142" width="11.5703125" style="39"/>
    <col min="6143" max="6143" width="13" style="39" customWidth="1"/>
    <col min="6144" max="6144" width="7.28515625" style="39" customWidth="1"/>
    <col min="6145" max="6145" width="8.85546875" style="39" customWidth="1"/>
    <col min="6146" max="6146" width="9.140625" style="39" customWidth="1"/>
    <col min="6147" max="6147" width="6.5703125" style="39" customWidth="1"/>
    <col min="6148" max="6148" width="9.28515625" style="39" customWidth="1"/>
    <col min="6149" max="6149" width="9.140625" style="39" customWidth="1"/>
    <col min="6150" max="6150" width="8.28515625" style="39" customWidth="1"/>
    <col min="6151" max="6151" width="7.7109375" style="39" customWidth="1"/>
    <col min="6152" max="6152" width="7.85546875" style="39" customWidth="1"/>
    <col min="6153" max="6153" width="12.140625" style="39" customWidth="1"/>
    <col min="6154" max="6154" width="12.5703125" style="39" customWidth="1"/>
    <col min="6155" max="6398" width="11.5703125" style="39"/>
    <col min="6399" max="6399" width="13" style="39" customWidth="1"/>
    <col min="6400" max="6400" width="7.28515625" style="39" customWidth="1"/>
    <col min="6401" max="6401" width="8.85546875" style="39" customWidth="1"/>
    <col min="6402" max="6402" width="9.140625" style="39" customWidth="1"/>
    <col min="6403" max="6403" width="6.5703125" style="39" customWidth="1"/>
    <col min="6404" max="6404" width="9.28515625" style="39" customWidth="1"/>
    <col min="6405" max="6405" width="9.140625" style="39" customWidth="1"/>
    <col min="6406" max="6406" width="8.28515625" style="39" customWidth="1"/>
    <col min="6407" max="6407" width="7.7109375" style="39" customWidth="1"/>
    <col min="6408" max="6408" width="7.85546875" style="39" customWidth="1"/>
    <col min="6409" max="6409" width="12.140625" style="39" customWidth="1"/>
    <col min="6410" max="6410" width="12.5703125" style="39" customWidth="1"/>
    <col min="6411" max="6654" width="11.5703125" style="39"/>
    <col min="6655" max="6655" width="13" style="39" customWidth="1"/>
    <col min="6656" max="6656" width="7.28515625" style="39" customWidth="1"/>
    <col min="6657" max="6657" width="8.85546875" style="39" customWidth="1"/>
    <col min="6658" max="6658" width="9.140625" style="39" customWidth="1"/>
    <col min="6659" max="6659" width="6.5703125" style="39" customWidth="1"/>
    <col min="6660" max="6660" width="9.28515625" style="39" customWidth="1"/>
    <col min="6661" max="6661" width="9.140625" style="39" customWidth="1"/>
    <col min="6662" max="6662" width="8.28515625" style="39" customWidth="1"/>
    <col min="6663" max="6663" width="7.7109375" style="39" customWidth="1"/>
    <col min="6664" max="6664" width="7.85546875" style="39" customWidth="1"/>
    <col min="6665" max="6665" width="12.140625" style="39" customWidth="1"/>
    <col min="6666" max="6666" width="12.5703125" style="39" customWidth="1"/>
    <col min="6667" max="6910" width="11.5703125" style="39"/>
    <col min="6911" max="6911" width="13" style="39" customWidth="1"/>
    <col min="6912" max="6912" width="7.28515625" style="39" customWidth="1"/>
    <col min="6913" max="6913" width="8.85546875" style="39" customWidth="1"/>
    <col min="6914" max="6914" width="9.140625" style="39" customWidth="1"/>
    <col min="6915" max="6915" width="6.5703125" style="39" customWidth="1"/>
    <col min="6916" max="6916" width="9.28515625" style="39" customWidth="1"/>
    <col min="6917" max="6917" width="9.140625" style="39" customWidth="1"/>
    <col min="6918" max="6918" width="8.28515625" style="39" customWidth="1"/>
    <col min="6919" max="6919" width="7.7109375" style="39" customWidth="1"/>
    <col min="6920" max="6920" width="7.85546875" style="39" customWidth="1"/>
    <col min="6921" max="6921" width="12.140625" style="39" customWidth="1"/>
    <col min="6922" max="6922" width="12.5703125" style="39" customWidth="1"/>
    <col min="6923" max="7166" width="11.5703125" style="39"/>
    <col min="7167" max="7167" width="13" style="39" customWidth="1"/>
    <col min="7168" max="7168" width="7.28515625" style="39" customWidth="1"/>
    <col min="7169" max="7169" width="8.85546875" style="39" customWidth="1"/>
    <col min="7170" max="7170" width="9.140625" style="39" customWidth="1"/>
    <col min="7171" max="7171" width="6.5703125" style="39" customWidth="1"/>
    <col min="7172" max="7172" width="9.28515625" style="39" customWidth="1"/>
    <col min="7173" max="7173" width="9.140625" style="39" customWidth="1"/>
    <col min="7174" max="7174" width="8.28515625" style="39" customWidth="1"/>
    <col min="7175" max="7175" width="7.7109375" style="39" customWidth="1"/>
    <col min="7176" max="7176" width="7.85546875" style="39" customWidth="1"/>
    <col min="7177" max="7177" width="12.140625" style="39" customWidth="1"/>
    <col min="7178" max="7178" width="12.5703125" style="39" customWidth="1"/>
    <col min="7179" max="7422" width="11.5703125" style="39"/>
    <col min="7423" max="7423" width="13" style="39" customWidth="1"/>
    <col min="7424" max="7424" width="7.28515625" style="39" customWidth="1"/>
    <col min="7425" max="7425" width="8.85546875" style="39" customWidth="1"/>
    <col min="7426" max="7426" width="9.140625" style="39" customWidth="1"/>
    <col min="7427" max="7427" width="6.5703125" style="39" customWidth="1"/>
    <col min="7428" max="7428" width="9.28515625" style="39" customWidth="1"/>
    <col min="7429" max="7429" width="9.140625" style="39" customWidth="1"/>
    <col min="7430" max="7430" width="8.28515625" style="39" customWidth="1"/>
    <col min="7431" max="7431" width="7.7109375" style="39" customWidth="1"/>
    <col min="7432" max="7432" width="7.85546875" style="39" customWidth="1"/>
    <col min="7433" max="7433" width="12.140625" style="39" customWidth="1"/>
    <col min="7434" max="7434" width="12.5703125" style="39" customWidth="1"/>
    <col min="7435" max="7678" width="11.5703125" style="39"/>
    <col min="7679" max="7679" width="13" style="39" customWidth="1"/>
    <col min="7680" max="7680" width="7.28515625" style="39" customWidth="1"/>
    <col min="7681" max="7681" width="8.85546875" style="39" customWidth="1"/>
    <col min="7682" max="7682" width="9.140625" style="39" customWidth="1"/>
    <col min="7683" max="7683" width="6.5703125" style="39" customWidth="1"/>
    <col min="7684" max="7684" width="9.28515625" style="39" customWidth="1"/>
    <col min="7685" max="7685" width="9.140625" style="39" customWidth="1"/>
    <col min="7686" max="7686" width="8.28515625" style="39" customWidth="1"/>
    <col min="7687" max="7687" width="7.7109375" style="39" customWidth="1"/>
    <col min="7688" max="7688" width="7.85546875" style="39" customWidth="1"/>
    <col min="7689" max="7689" width="12.140625" style="39" customWidth="1"/>
    <col min="7690" max="7690" width="12.5703125" style="39" customWidth="1"/>
    <col min="7691" max="7934" width="11.5703125" style="39"/>
    <col min="7935" max="7935" width="13" style="39" customWidth="1"/>
    <col min="7936" max="7936" width="7.28515625" style="39" customWidth="1"/>
    <col min="7937" max="7937" width="8.85546875" style="39" customWidth="1"/>
    <col min="7938" max="7938" width="9.140625" style="39" customWidth="1"/>
    <col min="7939" max="7939" width="6.5703125" style="39" customWidth="1"/>
    <col min="7940" max="7940" width="9.28515625" style="39" customWidth="1"/>
    <col min="7941" max="7941" width="9.140625" style="39" customWidth="1"/>
    <col min="7942" max="7942" width="8.28515625" style="39" customWidth="1"/>
    <col min="7943" max="7943" width="7.7109375" style="39" customWidth="1"/>
    <col min="7944" max="7944" width="7.85546875" style="39" customWidth="1"/>
    <col min="7945" max="7945" width="12.140625" style="39" customWidth="1"/>
    <col min="7946" max="7946" width="12.5703125" style="39" customWidth="1"/>
    <col min="7947" max="8190" width="11.5703125" style="39"/>
    <col min="8191" max="8191" width="13" style="39" customWidth="1"/>
    <col min="8192" max="8192" width="7.28515625" style="39" customWidth="1"/>
    <col min="8193" max="8193" width="8.85546875" style="39" customWidth="1"/>
    <col min="8194" max="8194" width="9.140625" style="39" customWidth="1"/>
    <col min="8195" max="8195" width="6.5703125" style="39" customWidth="1"/>
    <col min="8196" max="8196" width="9.28515625" style="39" customWidth="1"/>
    <col min="8197" max="8197" width="9.140625" style="39" customWidth="1"/>
    <col min="8198" max="8198" width="8.28515625" style="39" customWidth="1"/>
    <col min="8199" max="8199" width="7.7109375" style="39" customWidth="1"/>
    <col min="8200" max="8200" width="7.85546875" style="39" customWidth="1"/>
    <col min="8201" max="8201" width="12.140625" style="39" customWidth="1"/>
    <col min="8202" max="8202" width="12.5703125" style="39" customWidth="1"/>
    <col min="8203" max="8446" width="11.5703125" style="39"/>
    <col min="8447" max="8447" width="13" style="39" customWidth="1"/>
    <col min="8448" max="8448" width="7.28515625" style="39" customWidth="1"/>
    <col min="8449" max="8449" width="8.85546875" style="39" customWidth="1"/>
    <col min="8450" max="8450" width="9.140625" style="39" customWidth="1"/>
    <col min="8451" max="8451" width="6.5703125" style="39" customWidth="1"/>
    <col min="8452" max="8452" width="9.28515625" style="39" customWidth="1"/>
    <col min="8453" max="8453" width="9.140625" style="39" customWidth="1"/>
    <col min="8454" max="8454" width="8.28515625" style="39" customWidth="1"/>
    <col min="8455" max="8455" width="7.7109375" style="39" customWidth="1"/>
    <col min="8456" max="8456" width="7.85546875" style="39" customWidth="1"/>
    <col min="8457" max="8457" width="12.140625" style="39" customWidth="1"/>
    <col min="8458" max="8458" width="12.5703125" style="39" customWidth="1"/>
    <col min="8459" max="8702" width="11.5703125" style="39"/>
    <col min="8703" max="8703" width="13" style="39" customWidth="1"/>
    <col min="8704" max="8704" width="7.28515625" style="39" customWidth="1"/>
    <col min="8705" max="8705" width="8.85546875" style="39" customWidth="1"/>
    <col min="8706" max="8706" width="9.140625" style="39" customWidth="1"/>
    <col min="8707" max="8707" width="6.5703125" style="39" customWidth="1"/>
    <col min="8708" max="8708" width="9.28515625" style="39" customWidth="1"/>
    <col min="8709" max="8709" width="9.140625" style="39" customWidth="1"/>
    <col min="8710" max="8710" width="8.28515625" style="39" customWidth="1"/>
    <col min="8711" max="8711" width="7.7109375" style="39" customWidth="1"/>
    <col min="8712" max="8712" width="7.85546875" style="39" customWidth="1"/>
    <col min="8713" max="8713" width="12.140625" style="39" customWidth="1"/>
    <col min="8714" max="8714" width="12.5703125" style="39" customWidth="1"/>
    <col min="8715" max="8958" width="11.5703125" style="39"/>
    <col min="8959" max="8959" width="13" style="39" customWidth="1"/>
    <col min="8960" max="8960" width="7.28515625" style="39" customWidth="1"/>
    <col min="8961" max="8961" width="8.85546875" style="39" customWidth="1"/>
    <col min="8962" max="8962" width="9.140625" style="39" customWidth="1"/>
    <col min="8963" max="8963" width="6.5703125" style="39" customWidth="1"/>
    <col min="8964" max="8964" width="9.28515625" style="39" customWidth="1"/>
    <col min="8965" max="8965" width="9.140625" style="39" customWidth="1"/>
    <col min="8966" max="8966" width="8.28515625" style="39" customWidth="1"/>
    <col min="8967" max="8967" width="7.7109375" style="39" customWidth="1"/>
    <col min="8968" max="8968" width="7.85546875" style="39" customWidth="1"/>
    <col min="8969" max="8969" width="12.140625" style="39" customWidth="1"/>
    <col min="8970" max="8970" width="12.5703125" style="39" customWidth="1"/>
    <col min="8971" max="9214" width="11.5703125" style="39"/>
    <col min="9215" max="9215" width="13" style="39" customWidth="1"/>
    <col min="9216" max="9216" width="7.28515625" style="39" customWidth="1"/>
    <col min="9217" max="9217" width="8.85546875" style="39" customWidth="1"/>
    <col min="9218" max="9218" width="9.140625" style="39" customWidth="1"/>
    <col min="9219" max="9219" width="6.5703125" style="39" customWidth="1"/>
    <col min="9220" max="9220" width="9.28515625" style="39" customWidth="1"/>
    <col min="9221" max="9221" width="9.140625" style="39" customWidth="1"/>
    <col min="9222" max="9222" width="8.28515625" style="39" customWidth="1"/>
    <col min="9223" max="9223" width="7.7109375" style="39" customWidth="1"/>
    <col min="9224" max="9224" width="7.85546875" style="39" customWidth="1"/>
    <col min="9225" max="9225" width="12.140625" style="39" customWidth="1"/>
    <col min="9226" max="9226" width="12.5703125" style="39" customWidth="1"/>
    <col min="9227" max="9470" width="11.5703125" style="39"/>
    <col min="9471" max="9471" width="13" style="39" customWidth="1"/>
    <col min="9472" max="9472" width="7.28515625" style="39" customWidth="1"/>
    <col min="9473" max="9473" width="8.85546875" style="39" customWidth="1"/>
    <col min="9474" max="9474" width="9.140625" style="39" customWidth="1"/>
    <col min="9475" max="9475" width="6.5703125" style="39" customWidth="1"/>
    <col min="9476" max="9476" width="9.28515625" style="39" customWidth="1"/>
    <col min="9477" max="9477" width="9.140625" style="39" customWidth="1"/>
    <col min="9478" max="9478" width="8.28515625" style="39" customWidth="1"/>
    <col min="9479" max="9479" width="7.7109375" style="39" customWidth="1"/>
    <col min="9480" max="9480" width="7.85546875" style="39" customWidth="1"/>
    <col min="9481" max="9481" width="12.140625" style="39" customWidth="1"/>
    <col min="9482" max="9482" width="12.5703125" style="39" customWidth="1"/>
    <col min="9483" max="9726" width="11.5703125" style="39"/>
    <col min="9727" max="9727" width="13" style="39" customWidth="1"/>
    <col min="9728" max="9728" width="7.28515625" style="39" customWidth="1"/>
    <col min="9729" max="9729" width="8.85546875" style="39" customWidth="1"/>
    <col min="9730" max="9730" width="9.140625" style="39" customWidth="1"/>
    <col min="9731" max="9731" width="6.5703125" style="39" customWidth="1"/>
    <col min="9732" max="9732" width="9.28515625" style="39" customWidth="1"/>
    <col min="9733" max="9733" width="9.140625" style="39" customWidth="1"/>
    <col min="9734" max="9734" width="8.28515625" style="39" customWidth="1"/>
    <col min="9735" max="9735" width="7.7109375" style="39" customWidth="1"/>
    <col min="9736" max="9736" width="7.85546875" style="39" customWidth="1"/>
    <col min="9737" max="9737" width="12.140625" style="39" customWidth="1"/>
    <col min="9738" max="9738" width="12.5703125" style="39" customWidth="1"/>
    <col min="9739" max="9982" width="11.5703125" style="39"/>
    <col min="9983" max="9983" width="13" style="39" customWidth="1"/>
    <col min="9984" max="9984" width="7.28515625" style="39" customWidth="1"/>
    <col min="9985" max="9985" width="8.85546875" style="39" customWidth="1"/>
    <col min="9986" max="9986" width="9.140625" style="39" customWidth="1"/>
    <col min="9987" max="9987" width="6.5703125" style="39" customWidth="1"/>
    <col min="9988" max="9988" width="9.28515625" style="39" customWidth="1"/>
    <col min="9989" max="9989" width="9.140625" style="39" customWidth="1"/>
    <col min="9990" max="9990" width="8.28515625" style="39" customWidth="1"/>
    <col min="9991" max="9991" width="7.7109375" style="39" customWidth="1"/>
    <col min="9992" max="9992" width="7.85546875" style="39" customWidth="1"/>
    <col min="9993" max="9993" width="12.140625" style="39" customWidth="1"/>
    <col min="9994" max="9994" width="12.5703125" style="39" customWidth="1"/>
    <col min="9995" max="10238" width="11.5703125" style="39"/>
    <col min="10239" max="10239" width="13" style="39" customWidth="1"/>
    <col min="10240" max="10240" width="7.28515625" style="39" customWidth="1"/>
    <col min="10241" max="10241" width="8.85546875" style="39" customWidth="1"/>
    <col min="10242" max="10242" width="9.140625" style="39" customWidth="1"/>
    <col min="10243" max="10243" width="6.5703125" style="39" customWidth="1"/>
    <col min="10244" max="10244" width="9.28515625" style="39" customWidth="1"/>
    <col min="10245" max="10245" width="9.140625" style="39" customWidth="1"/>
    <col min="10246" max="10246" width="8.28515625" style="39" customWidth="1"/>
    <col min="10247" max="10247" width="7.7109375" style="39" customWidth="1"/>
    <col min="10248" max="10248" width="7.85546875" style="39" customWidth="1"/>
    <col min="10249" max="10249" width="12.140625" style="39" customWidth="1"/>
    <col min="10250" max="10250" width="12.5703125" style="39" customWidth="1"/>
    <col min="10251" max="10494" width="11.5703125" style="39"/>
    <col min="10495" max="10495" width="13" style="39" customWidth="1"/>
    <col min="10496" max="10496" width="7.28515625" style="39" customWidth="1"/>
    <col min="10497" max="10497" width="8.85546875" style="39" customWidth="1"/>
    <col min="10498" max="10498" width="9.140625" style="39" customWidth="1"/>
    <col min="10499" max="10499" width="6.5703125" style="39" customWidth="1"/>
    <col min="10500" max="10500" width="9.28515625" style="39" customWidth="1"/>
    <col min="10501" max="10501" width="9.140625" style="39" customWidth="1"/>
    <col min="10502" max="10502" width="8.28515625" style="39" customWidth="1"/>
    <col min="10503" max="10503" width="7.7109375" style="39" customWidth="1"/>
    <col min="10504" max="10504" width="7.85546875" style="39" customWidth="1"/>
    <col min="10505" max="10505" width="12.140625" style="39" customWidth="1"/>
    <col min="10506" max="10506" width="12.5703125" style="39" customWidth="1"/>
    <col min="10507" max="10750" width="11.5703125" style="39"/>
    <col min="10751" max="10751" width="13" style="39" customWidth="1"/>
    <col min="10752" max="10752" width="7.28515625" style="39" customWidth="1"/>
    <col min="10753" max="10753" width="8.85546875" style="39" customWidth="1"/>
    <col min="10754" max="10754" width="9.140625" style="39" customWidth="1"/>
    <col min="10755" max="10755" width="6.5703125" style="39" customWidth="1"/>
    <col min="10756" max="10756" width="9.28515625" style="39" customWidth="1"/>
    <col min="10757" max="10757" width="9.140625" style="39" customWidth="1"/>
    <col min="10758" max="10758" width="8.28515625" style="39" customWidth="1"/>
    <col min="10759" max="10759" width="7.7109375" style="39" customWidth="1"/>
    <col min="10760" max="10760" width="7.85546875" style="39" customWidth="1"/>
    <col min="10761" max="10761" width="12.140625" style="39" customWidth="1"/>
    <col min="10762" max="10762" width="12.5703125" style="39" customWidth="1"/>
    <col min="10763" max="11006" width="11.5703125" style="39"/>
    <col min="11007" max="11007" width="13" style="39" customWidth="1"/>
    <col min="11008" max="11008" width="7.28515625" style="39" customWidth="1"/>
    <col min="11009" max="11009" width="8.85546875" style="39" customWidth="1"/>
    <col min="11010" max="11010" width="9.140625" style="39" customWidth="1"/>
    <col min="11011" max="11011" width="6.5703125" style="39" customWidth="1"/>
    <col min="11012" max="11012" width="9.28515625" style="39" customWidth="1"/>
    <col min="11013" max="11013" width="9.140625" style="39" customWidth="1"/>
    <col min="11014" max="11014" width="8.28515625" style="39" customWidth="1"/>
    <col min="11015" max="11015" width="7.7109375" style="39" customWidth="1"/>
    <col min="11016" max="11016" width="7.85546875" style="39" customWidth="1"/>
    <col min="11017" max="11017" width="12.140625" style="39" customWidth="1"/>
    <col min="11018" max="11018" width="12.5703125" style="39" customWidth="1"/>
    <col min="11019" max="11262" width="11.5703125" style="39"/>
    <col min="11263" max="11263" width="13" style="39" customWidth="1"/>
    <col min="11264" max="11264" width="7.28515625" style="39" customWidth="1"/>
    <col min="11265" max="11265" width="8.85546875" style="39" customWidth="1"/>
    <col min="11266" max="11266" width="9.140625" style="39" customWidth="1"/>
    <col min="11267" max="11267" width="6.5703125" style="39" customWidth="1"/>
    <col min="11268" max="11268" width="9.28515625" style="39" customWidth="1"/>
    <col min="11269" max="11269" width="9.140625" style="39" customWidth="1"/>
    <col min="11270" max="11270" width="8.28515625" style="39" customWidth="1"/>
    <col min="11271" max="11271" width="7.7109375" style="39" customWidth="1"/>
    <col min="11272" max="11272" width="7.85546875" style="39" customWidth="1"/>
    <col min="11273" max="11273" width="12.140625" style="39" customWidth="1"/>
    <col min="11274" max="11274" width="12.5703125" style="39" customWidth="1"/>
    <col min="11275" max="11518" width="11.5703125" style="39"/>
    <col min="11519" max="11519" width="13" style="39" customWidth="1"/>
    <col min="11520" max="11520" width="7.28515625" style="39" customWidth="1"/>
    <col min="11521" max="11521" width="8.85546875" style="39" customWidth="1"/>
    <col min="11522" max="11522" width="9.140625" style="39" customWidth="1"/>
    <col min="11523" max="11523" width="6.5703125" style="39" customWidth="1"/>
    <col min="11524" max="11524" width="9.28515625" style="39" customWidth="1"/>
    <col min="11525" max="11525" width="9.140625" style="39" customWidth="1"/>
    <col min="11526" max="11526" width="8.28515625" style="39" customWidth="1"/>
    <col min="11527" max="11527" width="7.7109375" style="39" customWidth="1"/>
    <col min="11528" max="11528" width="7.85546875" style="39" customWidth="1"/>
    <col min="11529" max="11529" width="12.140625" style="39" customWidth="1"/>
    <col min="11530" max="11530" width="12.5703125" style="39" customWidth="1"/>
    <col min="11531" max="11774" width="11.5703125" style="39"/>
    <col min="11775" max="11775" width="13" style="39" customWidth="1"/>
    <col min="11776" max="11776" width="7.28515625" style="39" customWidth="1"/>
    <col min="11777" max="11777" width="8.85546875" style="39" customWidth="1"/>
    <col min="11778" max="11778" width="9.140625" style="39" customWidth="1"/>
    <col min="11779" max="11779" width="6.5703125" style="39" customWidth="1"/>
    <col min="11780" max="11780" width="9.28515625" style="39" customWidth="1"/>
    <col min="11781" max="11781" width="9.140625" style="39" customWidth="1"/>
    <col min="11782" max="11782" width="8.28515625" style="39" customWidth="1"/>
    <col min="11783" max="11783" width="7.7109375" style="39" customWidth="1"/>
    <col min="11784" max="11784" width="7.85546875" style="39" customWidth="1"/>
    <col min="11785" max="11785" width="12.140625" style="39" customWidth="1"/>
    <col min="11786" max="11786" width="12.5703125" style="39" customWidth="1"/>
    <col min="11787" max="12030" width="11.5703125" style="39"/>
    <col min="12031" max="12031" width="13" style="39" customWidth="1"/>
    <col min="12032" max="12032" width="7.28515625" style="39" customWidth="1"/>
    <col min="12033" max="12033" width="8.85546875" style="39" customWidth="1"/>
    <col min="12034" max="12034" width="9.140625" style="39" customWidth="1"/>
    <col min="12035" max="12035" width="6.5703125" style="39" customWidth="1"/>
    <col min="12036" max="12036" width="9.28515625" style="39" customWidth="1"/>
    <col min="12037" max="12037" width="9.140625" style="39" customWidth="1"/>
    <col min="12038" max="12038" width="8.28515625" style="39" customWidth="1"/>
    <col min="12039" max="12039" width="7.7109375" style="39" customWidth="1"/>
    <col min="12040" max="12040" width="7.85546875" style="39" customWidth="1"/>
    <col min="12041" max="12041" width="12.140625" style="39" customWidth="1"/>
    <col min="12042" max="12042" width="12.5703125" style="39" customWidth="1"/>
    <col min="12043" max="12286" width="11.5703125" style="39"/>
    <col min="12287" max="12287" width="13" style="39" customWidth="1"/>
    <col min="12288" max="12288" width="7.28515625" style="39" customWidth="1"/>
    <col min="12289" max="12289" width="8.85546875" style="39" customWidth="1"/>
    <col min="12290" max="12290" width="9.140625" style="39" customWidth="1"/>
    <col min="12291" max="12291" width="6.5703125" style="39" customWidth="1"/>
    <col min="12292" max="12292" width="9.28515625" style="39" customWidth="1"/>
    <col min="12293" max="12293" width="9.140625" style="39" customWidth="1"/>
    <col min="12294" max="12294" width="8.28515625" style="39" customWidth="1"/>
    <col min="12295" max="12295" width="7.7109375" style="39" customWidth="1"/>
    <col min="12296" max="12296" width="7.85546875" style="39" customWidth="1"/>
    <col min="12297" max="12297" width="12.140625" style="39" customWidth="1"/>
    <col min="12298" max="12298" width="12.5703125" style="39" customWidth="1"/>
    <col min="12299" max="12542" width="11.5703125" style="39"/>
    <col min="12543" max="12543" width="13" style="39" customWidth="1"/>
    <col min="12544" max="12544" width="7.28515625" style="39" customWidth="1"/>
    <col min="12545" max="12545" width="8.85546875" style="39" customWidth="1"/>
    <col min="12546" max="12546" width="9.140625" style="39" customWidth="1"/>
    <col min="12547" max="12547" width="6.5703125" style="39" customWidth="1"/>
    <col min="12548" max="12548" width="9.28515625" style="39" customWidth="1"/>
    <col min="12549" max="12549" width="9.140625" style="39" customWidth="1"/>
    <col min="12550" max="12550" width="8.28515625" style="39" customWidth="1"/>
    <col min="12551" max="12551" width="7.7109375" style="39" customWidth="1"/>
    <col min="12552" max="12552" width="7.85546875" style="39" customWidth="1"/>
    <col min="12553" max="12553" width="12.140625" style="39" customWidth="1"/>
    <col min="12554" max="12554" width="12.5703125" style="39" customWidth="1"/>
    <col min="12555" max="12798" width="11.5703125" style="39"/>
    <col min="12799" max="12799" width="13" style="39" customWidth="1"/>
    <col min="12800" max="12800" width="7.28515625" style="39" customWidth="1"/>
    <col min="12801" max="12801" width="8.85546875" style="39" customWidth="1"/>
    <col min="12802" max="12802" width="9.140625" style="39" customWidth="1"/>
    <col min="12803" max="12803" width="6.5703125" style="39" customWidth="1"/>
    <col min="12804" max="12804" width="9.28515625" style="39" customWidth="1"/>
    <col min="12805" max="12805" width="9.140625" style="39" customWidth="1"/>
    <col min="12806" max="12806" width="8.28515625" style="39" customWidth="1"/>
    <col min="12807" max="12807" width="7.7109375" style="39" customWidth="1"/>
    <col min="12808" max="12808" width="7.85546875" style="39" customWidth="1"/>
    <col min="12809" max="12809" width="12.140625" style="39" customWidth="1"/>
    <col min="12810" max="12810" width="12.5703125" style="39" customWidth="1"/>
    <col min="12811" max="13054" width="11.5703125" style="39"/>
    <col min="13055" max="13055" width="13" style="39" customWidth="1"/>
    <col min="13056" max="13056" width="7.28515625" style="39" customWidth="1"/>
    <col min="13057" max="13057" width="8.85546875" style="39" customWidth="1"/>
    <col min="13058" max="13058" width="9.140625" style="39" customWidth="1"/>
    <col min="13059" max="13059" width="6.5703125" style="39" customWidth="1"/>
    <col min="13060" max="13060" width="9.28515625" style="39" customWidth="1"/>
    <col min="13061" max="13061" width="9.140625" style="39" customWidth="1"/>
    <col min="13062" max="13062" width="8.28515625" style="39" customWidth="1"/>
    <col min="13063" max="13063" width="7.7109375" style="39" customWidth="1"/>
    <col min="13064" max="13064" width="7.85546875" style="39" customWidth="1"/>
    <col min="13065" max="13065" width="12.140625" style="39" customWidth="1"/>
    <col min="13066" max="13066" width="12.5703125" style="39" customWidth="1"/>
    <col min="13067" max="13310" width="11.5703125" style="39"/>
    <col min="13311" max="13311" width="13" style="39" customWidth="1"/>
    <col min="13312" max="13312" width="7.28515625" style="39" customWidth="1"/>
    <col min="13313" max="13313" width="8.85546875" style="39" customWidth="1"/>
    <col min="13314" max="13314" width="9.140625" style="39" customWidth="1"/>
    <col min="13315" max="13315" width="6.5703125" style="39" customWidth="1"/>
    <col min="13316" max="13316" width="9.28515625" style="39" customWidth="1"/>
    <col min="13317" max="13317" width="9.140625" style="39" customWidth="1"/>
    <col min="13318" max="13318" width="8.28515625" style="39" customWidth="1"/>
    <col min="13319" max="13319" width="7.7109375" style="39" customWidth="1"/>
    <col min="13320" max="13320" width="7.85546875" style="39" customWidth="1"/>
    <col min="13321" max="13321" width="12.140625" style="39" customWidth="1"/>
    <col min="13322" max="13322" width="12.5703125" style="39" customWidth="1"/>
    <col min="13323" max="13566" width="11.5703125" style="39"/>
    <col min="13567" max="13567" width="13" style="39" customWidth="1"/>
    <col min="13568" max="13568" width="7.28515625" style="39" customWidth="1"/>
    <col min="13569" max="13569" width="8.85546875" style="39" customWidth="1"/>
    <col min="13570" max="13570" width="9.140625" style="39" customWidth="1"/>
    <col min="13571" max="13571" width="6.5703125" style="39" customWidth="1"/>
    <col min="13572" max="13572" width="9.28515625" style="39" customWidth="1"/>
    <col min="13573" max="13573" width="9.140625" style="39" customWidth="1"/>
    <col min="13574" max="13574" width="8.28515625" style="39" customWidth="1"/>
    <col min="13575" max="13575" width="7.7109375" style="39" customWidth="1"/>
    <col min="13576" max="13576" width="7.85546875" style="39" customWidth="1"/>
    <col min="13577" max="13577" width="12.140625" style="39" customWidth="1"/>
    <col min="13578" max="13578" width="12.5703125" style="39" customWidth="1"/>
    <col min="13579" max="13822" width="11.5703125" style="39"/>
    <col min="13823" max="13823" width="13" style="39" customWidth="1"/>
    <col min="13824" max="13824" width="7.28515625" style="39" customWidth="1"/>
    <col min="13825" max="13825" width="8.85546875" style="39" customWidth="1"/>
    <col min="13826" max="13826" width="9.140625" style="39" customWidth="1"/>
    <col min="13827" max="13827" width="6.5703125" style="39" customWidth="1"/>
    <col min="13828" max="13828" width="9.28515625" style="39" customWidth="1"/>
    <col min="13829" max="13829" width="9.140625" style="39" customWidth="1"/>
    <col min="13830" max="13830" width="8.28515625" style="39" customWidth="1"/>
    <col min="13831" max="13831" width="7.7109375" style="39" customWidth="1"/>
    <col min="13832" max="13832" width="7.85546875" style="39" customWidth="1"/>
    <col min="13833" max="13833" width="12.140625" style="39" customWidth="1"/>
    <col min="13834" max="13834" width="12.5703125" style="39" customWidth="1"/>
    <col min="13835" max="14078" width="11.5703125" style="39"/>
    <col min="14079" max="14079" width="13" style="39" customWidth="1"/>
    <col min="14080" max="14080" width="7.28515625" style="39" customWidth="1"/>
    <col min="14081" max="14081" width="8.85546875" style="39" customWidth="1"/>
    <col min="14082" max="14082" width="9.140625" style="39" customWidth="1"/>
    <col min="14083" max="14083" width="6.5703125" style="39" customWidth="1"/>
    <col min="14084" max="14084" width="9.28515625" style="39" customWidth="1"/>
    <col min="14085" max="14085" width="9.140625" style="39" customWidth="1"/>
    <col min="14086" max="14086" width="8.28515625" style="39" customWidth="1"/>
    <col min="14087" max="14087" width="7.7109375" style="39" customWidth="1"/>
    <col min="14088" max="14088" width="7.85546875" style="39" customWidth="1"/>
    <col min="14089" max="14089" width="12.140625" style="39" customWidth="1"/>
    <col min="14090" max="14090" width="12.5703125" style="39" customWidth="1"/>
    <col min="14091" max="14334" width="11.5703125" style="39"/>
    <col min="14335" max="14335" width="13" style="39" customWidth="1"/>
    <col min="14336" max="14336" width="7.28515625" style="39" customWidth="1"/>
    <col min="14337" max="14337" width="8.85546875" style="39" customWidth="1"/>
    <col min="14338" max="14338" width="9.140625" style="39" customWidth="1"/>
    <col min="14339" max="14339" width="6.5703125" style="39" customWidth="1"/>
    <col min="14340" max="14340" width="9.28515625" style="39" customWidth="1"/>
    <col min="14341" max="14341" width="9.140625" style="39" customWidth="1"/>
    <col min="14342" max="14342" width="8.28515625" style="39" customWidth="1"/>
    <col min="14343" max="14343" width="7.7109375" style="39" customWidth="1"/>
    <col min="14344" max="14344" width="7.85546875" style="39" customWidth="1"/>
    <col min="14345" max="14345" width="12.140625" style="39" customWidth="1"/>
    <col min="14346" max="14346" width="12.5703125" style="39" customWidth="1"/>
    <col min="14347" max="14590" width="11.5703125" style="39"/>
    <col min="14591" max="14591" width="13" style="39" customWidth="1"/>
    <col min="14592" max="14592" width="7.28515625" style="39" customWidth="1"/>
    <col min="14593" max="14593" width="8.85546875" style="39" customWidth="1"/>
    <col min="14594" max="14594" width="9.140625" style="39" customWidth="1"/>
    <col min="14595" max="14595" width="6.5703125" style="39" customWidth="1"/>
    <col min="14596" max="14596" width="9.28515625" style="39" customWidth="1"/>
    <col min="14597" max="14597" width="9.140625" style="39" customWidth="1"/>
    <col min="14598" max="14598" width="8.28515625" style="39" customWidth="1"/>
    <col min="14599" max="14599" width="7.7109375" style="39" customWidth="1"/>
    <col min="14600" max="14600" width="7.85546875" style="39" customWidth="1"/>
    <col min="14601" max="14601" width="12.140625" style="39" customWidth="1"/>
    <col min="14602" max="14602" width="12.5703125" style="39" customWidth="1"/>
    <col min="14603" max="14846" width="11.5703125" style="39"/>
    <col min="14847" max="14847" width="13" style="39" customWidth="1"/>
    <col min="14848" max="14848" width="7.28515625" style="39" customWidth="1"/>
    <col min="14849" max="14849" width="8.85546875" style="39" customWidth="1"/>
    <col min="14850" max="14850" width="9.140625" style="39" customWidth="1"/>
    <col min="14851" max="14851" width="6.5703125" style="39" customWidth="1"/>
    <col min="14852" max="14852" width="9.28515625" style="39" customWidth="1"/>
    <col min="14853" max="14853" width="9.140625" style="39" customWidth="1"/>
    <col min="14854" max="14854" width="8.28515625" style="39" customWidth="1"/>
    <col min="14855" max="14855" width="7.7109375" style="39" customWidth="1"/>
    <col min="14856" max="14856" width="7.85546875" style="39" customWidth="1"/>
    <col min="14857" max="14857" width="12.140625" style="39" customWidth="1"/>
    <col min="14858" max="14858" width="12.5703125" style="39" customWidth="1"/>
    <col min="14859" max="15102" width="11.5703125" style="39"/>
    <col min="15103" max="15103" width="13" style="39" customWidth="1"/>
    <col min="15104" max="15104" width="7.28515625" style="39" customWidth="1"/>
    <col min="15105" max="15105" width="8.85546875" style="39" customWidth="1"/>
    <col min="15106" max="15106" width="9.140625" style="39" customWidth="1"/>
    <col min="15107" max="15107" width="6.5703125" style="39" customWidth="1"/>
    <col min="15108" max="15108" width="9.28515625" style="39" customWidth="1"/>
    <col min="15109" max="15109" width="9.140625" style="39" customWidth="1"/>
    <col min="15110" max="15110" width="8.28515625" style="39" customWidth="1"/>
    <col min="15111" max="15111" width="7.7109375" style="39" customWidth="1"/>
    <col min="15112" max="15112" width="7.85546875" style="39" customWidth="1"/>
    <col min="15113" max="15113" width="12.140625" style="39" customWidth="1"/>
    <col min="15114" max="15114" width="12.5703125" style="39" customWidth="1"/>
    <col min="15115" max="15358" width="11.5703125" style="39"/>
    <col min="15359" max="15359" width="13" style="39" customWidth="1"/>
    <col min="15360" max="15360" width="7.28515625" style="39" customWidth="1"/>
    <col min="15361" max="15361" width="8.85546875" style="39" customWidth="1"/>
    <col min="15362" max="15362" width="9.140625" style="39" customWidth="1"/>
    <col min="15363" max="15363" width="6.5703125" style="39" customWidth="1"/>
    <col min="15364" max="15364" width="9.28515625" style="39" customWidth="1"/>
    <col min="15365" max="15365" width="9.140625" style="39" customWidth="1"/>
    <col min="15366" max="15366" width="8.28515625" style="39" customWidth="1"/>
    <col min="15367" max="15367" width="7.7109375" style="39" customWidth="1"/>
    <col min="15368" max="15368" width="7.85546875" style="39" customWidth="1"/>
    <col min="15369" max="15369" width="12.140625" style="39" customWidth="1"/>
    <col min="15370" max="15370" width="12.5703125" style="39" customWidth="1"/>
    <col min="15371" max="15614" width="11.5703125" style="39"/>
    <col min="15615" max="15615" width="13" style="39" customWidth="1"/>
    <col min="15616" max="15616" width="7.28515625" style="39" customWidth="1"/>
    <col min="15617" max="15617" width="8.85546875" style="39" customWidth="1"/>
    <col min="15618" max="15618" width="9.140625" style="39" customWidth="1"/>
    <col min="15619" max="15619" width="6.5703125" style="39" customWidth="1"/>
    <col min="15620" max="15620" width="9.28515625" style="39" customWidth="1"/>
    <col min="15621" max="15621" width="9.140625" style="39" customWidth="1"/>
    <col min="15622" max="15622" width="8.28515625" style="39" customWidth="1"/>
    <col min="15623" max="15623" width="7.7109375" style="39" customWidth="1"/>
    <col min="15624" max="15624" width="7.85546875" style="39" customWidth="1"/>
    <col min="15625" max="15625" width="12.140625" style="39" customWidth="1"/>
    <col min="15626" max="15626" width="12.5703125" style="39" customWidth="1"/>
    <col min="15627" max="15870" width="11.5703125" style="39"/>
    <col min="15871" max="15871" width="13" style="39" customWidth="1"/>
    <col min="15872" max="15872" width="7.28515625" style="39" customWidth="1"/>
    <col min="15873" max="15873" width="8.85546875" style="39" customWidth="1"/>
    <col min="15874" max="15874" width="9.140625" style="39" customWidth="1"/>
    <col min="15875" max="15875" width="6.5703125" style="39" customWidth="1"/>
    <col min="15876" max="15876" width="9.28515625" style="39" customWidth="1"/>
    <col min="15877" max="15877" width="9.140625" style="39" customWidth="1"/>
    <col min="15878" max="15878" width="8.28515625" style="39" customWidth="1"/>
    <col min="15879" max="15879" width="7.7109375" style="39" customWidth="1"/>
    <col min="15880" max="15880" width="7.85546875" style="39" customWidth="1"/>
    <col min="15881" max="15881" width="12.140625" style="39" customWidth="1"/>
    <col min="15882" max="15882" width="12.5703125" style="39" customWidth="1"/>
    <col min="15883" max="16126" width="11.5703125" style="39"/>
    <col min="16127" max="16127" width="13" style="39" customWidth="1"/>
    <col min="16128" max="16128" width="7.28515625" style="39" customWidth="1"/>
    <col min="16129" max="16129" width="8.85546875" style="39" customWidth="1"/>
    <col min="16130" max="16130" width="9.140625" style="39" customWidth="1"/>
    <col min="16131" max="16131" width="6.5703125" style="39" customWidth="1"/>
    <col min="16132" max="16132" width="9.28515625" style="39" customWidth="1"/>
    <col min="16133" max="16133" width="9.140625" style="39" customWidth="1"/>
    <col min="16134" max="16134" width="8.28515625" style="39" customWidth="1"/>
    <col min="16135" max="16135" width="7.7109375" style="39" customWidth="1"/>
    <col min="16136" max="16136" width="7.85546875" style="39" customWidth="1"/>
    <col min="16137" max="16137" width="12.140625" style="39" customWidth="1"/>
    <col min="16138" max="16138" width="12.5703125" style="39" customWidth="1"/>
    <col min="16139" max="16384" width="11.5703125" style="39"/>
  </cols>
  <sheetData>
    <row r="1" spans="1:9" ht="12.75" x14ac:dyDescent="0.2">
      <c r="A1" s="97" t="s">
        <v>59</v>
      </c>
      <c r="B1" s="113"/>
      <c r="C1" s="113"/>
      <c r="D1" s="113"/>
      <c r="E1" s="113"/>
      <c r="F1" s="113"/>
      <c r="G1" s="114"/>
      <c r="H1" s="115" t="s">
        <v>60</v>
      </c>
      <c r="I1" s="116">
        <f>Allgemein!D6</f>
        <v>0</v>
      </c>
    </row>
    <row r="2" spans="1:9" ht="12.75" customHeight="1" x14ac:dyDescent="0.2">
      <c r="A2" s="117" t="s">
        <v>61</v>
      </c>
      <c r="B2" s="113"/>
      <c r="C2" s="113"/>
      <c r="D2" s="113"/>
      <c r="E2" s="113"/>
      <c r="F2" s="113"/>
      <c r="G2" s="114"/>
      <c r="H2" s="115" t="s">
        <v>28</v>
      </c>
      <c r="I2" s="118">
        <f ca="1">Deckblatt_Gutachten!H45</f>
        <v>45611</v>
      </c>
    </row>
    <row r="3" spans="1:9" ht="12.75" customHeight="1" thickBot="1" x14ac:dyDescent="0.2">
      <c r="A3" s="117" t="s">
        <v>62</v>
      </c>
      <c r="B3" s="113"/>
      <c r="C3" s="113"/>
      <c r="D3" s="113"/>
      <c r="E3" s="113"/>
      <c r="F3" s="113"/>
      <c r="G3" s="114"/>
      <c r="H3" s="114"/>
      <c r="I3" s="117"/>
    </row>
    <row r="4" spans="1:9" ht="12.75" customHeight="1" x14ac:dyDescent="0.15">
      <c r="A4" s="119" t="s">
        <v>63</v>
      </c>
      <c r="B4" s="649" t="s">
        <v>64</v>
      </c>
      <c r="C4" s="650"/>
      <c r="D4" s="650"/>
      <c r="E4" s="650"/>
      <c r="F4" s="651"/>
      <c r="G4" s="120" t="s">
        <v>65</v>
      </c>
      <c r="H4" s="121" t="s">
        <v>66</v>
      </c>
      <c r="I4" s="119" t="s">
        <v>67</v>
      </c>
    </row>
    <row r="5" spans="1:9" ht="9.75" customHeight="1" x14ac:dyDescent="0.25">
      <c r="A5" s="122"/>
      <c r="B5" s="652" t="s">
        <v>68</v>
      </c>
      <c r="C5" s="653"/>
      <c r="D5" s="653"/>
      <c r="E5" s="653"/>
      <c r="F5" s="654"/>
      <c r="G5" s="123" t="s">
        <v>69</v>
      </c>
      <c r="H5" s="124" t="s">
        <v>69</v>
      </c>
      <c r="I5" s="122" t="s">
        <v>70</v>
      </c>
    </row>
    <row r="6" spans="1:9" x14ac:dyDescent="0.15">
      <c r="A6" s="125"/>
      <c r="B6" s="126">
        <v>2019</v>
      </c>
      <c r="C6" s="126">
        <v>2020</v>
      </c>
      <c r="D6" s="126">
        <v>2021</v>
      </c>
      <c r="E6" s="126">
        <v>2022</v>
      </c>
      <c r="F6" s="123">
        <v>2023</v>
      </c>
      <c r="G6" s="123"/>
      <c r="H6" s="124"/>
      <c r="I6" s="122" t="s">
        <v>71</v>
      </c>
    </row>
    <row r="7" spans="1:9" ht="9.75" thickBot="1" x14ac:dyDescent="0.2">
      <c r="A7" s="122"/>
      <c r="B7" s="127"/>
      <c r="C7" s="128"/>
      <c r="D7" s="128"/>
      <c r="E7" s="128"/>
      <c r="F7" s="129"/>
      <c r="G7" s="124"/>
      <c r="H7" s="130"/>
      <c r="I7" s="131" t="s">
        <v>69</v>
      </c>
    </row>
    <row r="8" spans="1:9" s="40" customFormat="1" ht="9.75" thickBot="1" x14ac:dyDescent="0.2">
      <c r="A8" s="132">
        <v>1</v>
      </c>
      <c r="B8" s="133">
        <v>2</v>
      </c>
      <c r="C8" s="134">
        <v>3</v>
      </c>
      <c r="D8" s="134">
        <v>4</v>
      </c>
      <c r="E8" s="134">
        <v>5</v>
      </c>
      <c r="F8" s="135">
        <v>6</v>
      </c>
      <c r="G8" s="132">
        <v>7</v>
      </c>
      <c r="H8" s="136">
        <v>8</v>
      </c>
      <c r="I8" s="132">
        <v>9</v>
      </c>
    </row>
    <row r="9" spans="1:9" ht="15.75" customHeight="1" x14ac:dyDescent="0.2">
      <c r="A9" s="364" t="s">
        <v>72</v>
      </c>
      <c r="B9" s="143"/>
      <c r="C9" s="144"/>
      <c r="D9" s="144"/>
      <c r="E9" s="144"/>
      <c r="F9" s="145"/>
      <c r="G9" s="137"/>
      <c r="H9" s="363"/>
      <c r="I9" s="138"/>
    </row>
    <row r="10" spans="1:9" ht="15.75" customHeight="1" x14ac:dyDescent="0.2">
      <c r="A10" s="5"/>
      <c r="B10" s="4"/>
      <c r="C10" s="22"/>
      <c r="D10" s="22"/>
      <c r="E10" s="22"/>
      <c r="F10" s="3"/>
      <c r="G10" s="162">
        <f>MIN(B10:F10)</f>
        <v>0</v>
      </c>
      <c r="H10" s="165">
        <f>MAX(B10:F10)</f>
        <v>0</v>
      </c>
      <c r="I10" s="164">
        <f>IF(B10+C10=0,(D10+E10+F10)/3,(B10+C10+D10+E10+F10-G10-H10)/3)</f>
        <v>0</v>
      </c>
    </row>
    <row r="11" spans="1:9" ht="15.75" customHeight="1" x14ac:dyDescent="0.2">
      <c r="A11" s="5"/>
      <c r="B11" s="4"/>
      <c r="C11" s="22"/>
      <c r="D11" s="22"/>
      <c r="E11" s="22"/>
      <c r="F11" s="3"/>
      <c r="G11" s="162">
        <f>MIN(B11:F11)</f>
        <v>0</v>
      </c>
      <c r="H11" s="165">
        <f>MAX(B11:F11)</f>
        <v>0</v>
      </c>
      <c r="I11" s="164">
        <f t="shared" ref="I11:I30" si="0">IF(B11+C11=0,(D11+E11+F11)/3,(B11+C11+D11+E11+F11-G11-H11)/3)</f>
        <v>0</v>
      </c>
    </row>
    <row r="12" spans="1:9" ht="15.75" customHeight="1" x14ac:dyDescent="0.2">
      <c r="A12" s="6"/>
      <c r="B12" s="4"/>
      <c r="C12" s="22"/>
      <c r="D12" s="22"/>
      <c r="E12" s="22"/>
      <c r="F12" s="3"/>
      <c r="G12" s="162">
        <f t="shared" ref="G12" si="1">MIN(B12:F12)</f>
        <v>0</v>
      </c>
      <c r="H12" s="165">
        <f t="shared" ref="H12" si="2">MAX(B12:F12)</f>
        <v>0</v>
      </c>
      <c r="I12" s="164">
        <f t="shared" si="0"/>
        <v>0</v>
      </c>
    </row>
    <row r="13" spans="1:9" ht="15.75" customHeight="1" x14ac:dyDescent="0.2">
      <c r="A13" s="5"/>
      <c r="B13" s="4"/>
      <c r="C13" s="22"/>
      <c r="D13" s="22"/>
      <c r="E13" s="22"/>
      <c r="F13" s="3"/>
      <c r="G13" s="162">
        <f t="shared" ref="G13" si="3">MIN(B13:F13)</f>
        <v>0</v>
      </c>
      <c r="H13" s="165">
        <f t="shared" ref="H13" si="4">MAX(B13:F13)</f>
        <v>0</v>
      </c>
      <c r="I13" s="164">
        <f t="shared" si="0"/>
        <v>0</v>
      </c>
    </row>
    <row r="14" spans="1:9" ht="15.75" customHeight="1" x14ac:dyDescent="0.2">
      <c r="A14" s="5"/>
      <c r="B14" s="4"/>
      <c r="C14" s="22"/>
      <c r="D14" s="22"/>
      <c r="E14" s="22"/>
      <c r="F14" s="3"/>
      <c r="G14" s="162">
        <f t="shared" ref="G14:G18" si="5">MIN(B14:F14)</f>
        <v>0</v>
      </c>
      <c r="H14" s="165">
        <f t="shared" ref="H14:H18" si="6">MAX(B14:F14)</f>
        <v>0</v>
      </c>
      <c r="I14" s="164">
        <f t="shared" si="0"/>
        <v>0</v>
      </c>
    </row>
    <row r="15" spans="1:9" ht="15.75" customHeight="1" x14ac:dyDescent="0.2">
      <c r="A15" s="5"/>
      <c r="B15" s="4"/>
      <c r="C15" s="22"/>
      <c r="D15" s="22"/>
      <c r="E15" s="22"/>
      <c r="F15" s="3"/>
      <c r="G15" s="162">
        <f t="shared" si="5"/>
        <v>0</v>
      </c>
      <c r="H15" s="165">
        <f t="shared" si="6"/>
        <v>0</v>
      </c>
      <c r="I15" s="164">
        <f t="shared" si="0"/>
        <v>0</v>
      </c>
    </row>
    <row r="16" spans="1:9" ht="15.75" customHeight="1" x14ac:dyDescent="0.2">
      <c r="A16" s="5"/>
      <c r="B16" s="4"/>
      <c r="C16" s="22"/>
      <c r="D16" s="22"/>
      <c r="E16" s="22"/>
      <c r="F16" s="3"/>
      <c r="G16" s="162">
        <f t="shared" ref="G16:G17" si="7">MIN(B16:F16)</f>
        <v>0</v>
      </c>
      <c r="H16" s="165">
        <f t="shared" ref="H16:H17" si="8">MAX(B16:F16)</f>
        <v>0</v>
      </c>
      <c r="I16" s="164">
        <f t="shared" ref="I16:I17" si="9">IF(B16+C16=0,(D16+E16+F16)/3,(B16+C16+D16+E16+F16-G16-H16)/3)</f>
        <v>0</v>
      </c>
    </row>
    <row r="17" spans="1:9" ht="15.75" customHeight="1" x14ac:dyDescent="0.2">
      <c r="A17" s="5"/>
      <c r="B17" s="4"/>
      <c r="C17" s="22"/>
      <c r="D17" s="22"/>
      <c r="E17" s="22"/>
      <c r="F17" s="3"/>
      <c r="G17" s="162">
        <f t="shared" si="7"/>
        <v>0</v>
      </c>
      <c r="H17" s="165">
        <f t="shared" si="8"/>
        <v>0</v>
      </c>
      <c r="I17" s="164">
        <f t="shared" si="9"/>
        <v>0</v>
      </c>
    </row>
    <row r="18" spans="1:9" ht="15.75" customHeight="1" x14ac:dyDescent="0.2">
      <c r="A18" s="5"/>
      <c r="B18" s="4"/>
      <c r="C18" s="22"/>
      <c r="D18" s="22"/>
      <c r="E18" s="22"/>
      <c r="F18" s="3"/>
      <c r="G18" s="162">
        <f t="shared" si="5"/>
        <v>0</v>
      </c>
      <c r="H18" s="165">
        <f t="shared" si="6"/>
        <v>0</v>
      </c>
      <c r="I18" s="164">
        <f t="shared" si="0"/>
        <v>0</v>
      </c>
    </row>
    <row r="19" spans="1:9" ht="15.75" customHeight="1" thickBot="1" x14ac:dyDescent="0.25">
      <c r="A19" s="7"/>
      <c r="B19" s="23"/>
      <c r="C19" s="24"/>
      <c r="D19" s="24"/>
      <c r="E19" s="24"/>
      <c r="F19" s="25"/>
      <c r="G19" s="168">
        <f t="shared" ref="G19" si="10">MIN(B19:F19)</f>
        <v>0</v>
      </c>
      <c r="H19" s="169">
        <f t="shared" ref="H19" si="11">MAX(B19:F19)</f>
        <v>0</v>
      </c>
      <c r="I19" s="164">
        <f t="shared" si="0"/>
        <v>0</v>
      </c>
    </row>
    <row r="20" spans="1:9" ht="15.75" customHeight="1" x14ac:dyDescent="0.2">
      <c r="A20" s="142" t="s">
        <v>73</v>
      </c>
      <c r="B20" s="143"/>
      <c r="C20" s="144"/>
      <c r="D20" s="144"/>
      <c r="E20" s="144"/>
      <c r="F20" s="145"/>
      <c r="G20" s="137"/>
      <c r="H20" s="137"/>
      <c r="I20" s="138"/>
    </row>
    <row r="21" spans="1:9" ht="15.75" customHeight="1" x14ac:dyDescent="0.2">
      <c r="A21" s="6"/>
      <c r="B21" s="4"/>
      <c r="C21" s="22"/>
      <c r="D21" s="22"/>
      <c r="E21" s="22"/>
      <c r="F21" s="3"/>
      <c r="G21" s="162">
        <f t="shared" ref="G21" si="12">MIN(B21:F21)</f>
        <v>0</v>
      </c>
      <c r="H21" s="165">
        <f t="shared" ref="H21" si="13">MAX(B21:F21)</f>
        <v>0</v>
      </c>
      <c r="I21" s="164">
        <f t="shared" si="0"/>
        <v>0</v>
      </c>
    </row>
    <row r="22" spans="1:9" ht="15.75" customHeight="1" x14ac:dyDescent="0.2">
      <c r="A22" s="5"/>
      <c r="B22" s="4"/>
      <c r="C22" s="22"/>
      <c r="D22" s="22"/>
      <c r="E22" s="22"/>
      <c r="F22" s="3"/>
      <c r="G22" s="162">
        <f t="shared" ref="G22:G30" si="14">MIN(B22:F22)</f>
        <v>0</v>
      </c>
      <c r="H22" s="165">
        <f t="shared" ref="H22:H30" si="15">MAX(B22:F22)</f>
        <v>0</v>
      </c>
      <c r="I22" s="164">
        <f t="shared" si="0"/>
        <v>0</v>
      </c>
    </row>
    <row r="23" spans="1:9" ht="15.75" customHeight="1" x14ac:dyDescent="0.2">
      <c r="A23" s="5"/>
      <c r="B23" s="4"/>
      <c r="C23" s="22"/>
      <c r="D23" s="22"/>
      <c r="E23" s="22"/>
      <c r="F23" s="3"/>
      <c r="G23" s="162">
        <f t="shared" ref="G23:G27" si="16">MIN(B23:F23)</f>
        <v>0</v>
      </c>
      <c r="H23" s="165">
        <f t="shared" ref="H23:H27" si="17">MAX(B23:F23)</f>
        <v>0</v>
      </c>
      <c r="I23" s="164">
        <f t="shared" ref="I23:I27" si="18">IF(B23+C23=0,(D23+E23+F23)/3,(B23+C23+D23+E23+F23-G23-H23)/3)</f>
        <v>0</v>
      </c>
    </row>
    <row r="24" spans="1:9" ht="15.75" customHeight="1" x14ac:dyDescent="0.2">
      <c r="A24" s="5"/>
      <c r="B24" s="4"/>
      <c r="C24" s="22"/>
      <c r="D24" s="22"/>
      <c r="E24" s="22"/>
      <c r="F24" s="3"/>
      <c r="G24" s="162">
        <f t="shared" si="16"/>
        <v>0</v>
      </c>
      <c r="H24" s="165">
        <f t="shared" si="17"/>
        <v>0</v>
      </c>
      <c r="I24" s="164">
        <f t="shared" si="18"/>
        <v>0</v>
      </c>
    </row>
    <row r="25" spans="1:9" ht="15.75" customHeight="1" x14ac:dyDescent="0.2">
      <c r="A25" s="5"/>
      <c r="B25" s="4"/>
      <c r="C25" s="22"/>
      <c r="D25" s="22"/>
      <c r="E25" s="22"/>
      <c r="F25" s="3"/>
      <c r="G25" s="162">
        <f t="shared" si="16"/>
        <v>0</v>
      </c>
      <c r="H25" s="165">
        <f t="shared" si="17"/>
        <v>0</v>
      </c>
      <c r="I25" s="164">
        <f t="shared" si="18"/>
        <v>0</v>
      </c>
    </row>
    <row r="26" spans="1:9" ht="15.75" customHeight="1" x14ac:dyDescent="0.2">
      <c r="A26" s="5"/>
      <c r="B26" s="4"/>
      <c r="C26" s="22"/>
      <c r="D26" s="22"/>
      <c r="E26" s="22"/>
      <c r="F26" s="3"/>
      <c r="G26" s="162">
        <f t="shared" si="16"/>
        <v>0</v>
      </c>
      <c r="H26" s="165">
        <f t="shared" si="17"/>
        <v>0</v>
      </c>
      <c r="I26" s="164">
        <f t="shared" si="18"/>
        <v>0</v>
      </c>
    </row>
    <row r="27" spans="1:9" ht="15.75" customHeight="1" x14ac:dyDescent="0.2">
      <c r="A27" s="5"/>
      <c r="B27" s="4"/>
      <c r="C27" s="22"/>
      <c r="D27" s="22"/>
      <c r="E27" s="22"/>
      <c r="F27" s="3"/>
      <c r="G27" s="162">
        <f t="shared" si="16"/>
        <v>0</v>
      </c>
      <c r="H27" s="165">
        <f t="shared" si="17"/>
        <v>0</v>
      </c>
      <c r="I27" s="164">
        <f t="shared" si="18"/>
        <v>0</v>
      </c>
    </row>
    <row r="28" spans="1:9" ht="15.75" customHeight="1" x14ac:dyDescent="0.2">
      <c r="A28" s="5"/>
      <c r="B28" s="4"/>
      <c r="C28" s="22"/>
      <c r="D28" s="22"/>
      <c r="E28" s="22"/>
      <c r="F28" s="3"/>
      <c r="G28" s="162">
        <f t="shared" si="14"/>
        <v>0</v>
      </c>
      <c r="H28" s="165">
        <f t="shared" si="15"/>
        <v>0</v>
      </c>
      <c r="I28" s="164">
        <f t="shared" si="0"/>
        <v>0</v>
      </c>
    </row>
    <row r="29" spans="1:9" ht="15.75" customHeight="1" x14ac:dyDescent="0.2">
      <c r="A29" s="5"/>
      <c r="B29" s="4"/>
      <c r="C29" s="22"/>
      <c r="D29" s="22"/>
      <c r="E29" s="22"/>
      <c r="F29" s="3"/>
      <c r="G29" s="162">
        <f t="shared" si="14"/>
        <v>0</v>
      </c>
      <c r="H29" s="165">
        <f t="shared" si="15"/>
        <v>0</v>
      </c>
      <c r="I29" s="164">
        <f t="shared" si="0"/>
        <v>0</v>
      </c>
    </row>
    <row r="30" spans="1:9" ht="15.75" customHeight="1" thickBot="1" x14ac:dyDescent="0.25">
      <c r="A30" s="8"/>
      <c r="B30" s="26"/>
      <c r="C30" s="27"/>
      <c r="D30" s="27"/>
      <c r="E30" s="27"/>
      <c r="F30" s="9"/>
      <c r="G30" s="162">
        <f t="shared" si="14"/>
        <v>0</v>
      </c>
      <c r="H30" s="165">
        <f t="shared" si="15"/>
        <v>0</v>
      </c>
      <c r="I30" s="164">
        <f t="shared" si="0"/>
        <v>0</v>
      </c>
    </row>
    <row r="31" spans="1:9" s="41" customFormat="1" ht="12.75" customHeight="1" x14ac:dyDescent="0.2">
      <c r="A31" s="646" t="s">
        <v>74</v>
      </c>
      <c r="B31" s="649" t="s">
        <v>75</v>
      </c>
      <c r="C31" s="650"/>
      <c r="D31" s="650"/>
      <c r="E31" s="650"/>
      <c r="F31" s="651"/>
      <c r="G31" s="120" t="s">
        <v>65</v>
      </c>
      <c r="H31" s="121" t="s">
        <v>66</v>
      </c>
      <c r="I31" s="139" t="s">
        <v>67</v>
      </c>
    </row>
    <row r="32" spans="1:9" s="41" customFormat="1" ht="10.5" customHeight="1" x14ac:dyDescent="0.25">
      <c r="A32" s="647"/>
      <c r="B32" s="652" t="s">
        <v>68</v>
      </c>
      <c r="C32" s="653"/>
      <c r="D32" s="653"/>
      <c r="E32" s="653"/>
      <c r="F32" s="654"/>
      <c r="G32" s="123"/>
      <c r="H32" s="124"/>
      <c r="I32" s="140" t="s">
        <v>70</v>
      </c>
    </row>
    <row r="33" spans="1:11" s="41" customFormat="1" ht="10.5" customHeight="1" x14ac:dyDescent="0.2">
      <c r="A33" s="647"/>
      <c r="B33" s="126">
        <v>2019</v>
      </c>
      <c r="C33" s="126">
        <v>2020</v>
      </c>
      <c r="D33" s="126">
        <v>2021</v>
      </c>
      <c r="E33" s="126">
        <v>2022</v>
      </c>
      <c r="F33" s="123">
        <v>2023</v>
      </c>
      <c r="G33" s="123"/>
      <c r="H33" s="124"/>
      <c r="I33" s="140" t="s">
        <v>71</v>
      </c>
    </row>
    <row r="34" spans="1:11" s="41" customFormat="1" ht="11.25" customHeight="1" thickBot="1" x14ac:dyDescent="0.25">
      <c r="A34" s="648"/>
      <c r="B34" s="146"/>
      <c r="C34" s="128"/>
      <c r="D34" s="128"/>
      <c r="E34" s="128"/>
      <c r="F34" s="147"/>
      <c r="G34" s="130"/>
      <c r="H34" s="130"/>
      <c r="I34" s="141" t="s">
        <v>76</v>
      </c>
    </row>
    <row r="35" spans="1:11" ht="15.75" customHeight="1" x14ac:dyDescent="0.2">
      <c r="A35" s="10"/>
      <c r="B35" s="28"/>
      <c r="C35" s="28"/>
      <c r="D35" s="28"/>
      <c r="E35" s="29"/>
      <c r="F35" s="36"/>
      <c r="G35" s="170">
        <f t="shared" ref="G35" si="19">MIN(B35:F35)</f>
        <v>0</v>
      </c>
      <c r="H35" s="171">
        <f t="shared" ref="H35" si="20">MAX(B35:F35)</f>
        <v>0</v>
      </c>
      <c r="I35" s="164">
        <f t="shared" ref="I35:I44" si="21">IF(B35+C35=0,(D35+E35+F35)/3,(B35+C35+D35+E35+F35-G35-H35)/3)</f>
        <v>0</v>
      </c>
      <c r="K35" s="534"/>
    </row>
    <row r="36" spans="1:11" ht="15.75" customHeight="1" x14ac:dyDescent="0.2">
      <c r="A36" s="5"/>
      <c r="B36" s="30"/>
      <c r="C36" s="30"/>
      <c r="D36" s="30"/>
      <c r="E36" s="31"/>
      <c r="F36" s="22"/>
      <c r="G36" s="165">
        <f t="shared" ref="G36:G44" si="22">MIN(B36:F36)</f>
        <v>0</v>
      </c>
      <c r="H36" s="165">
        <f t="shared" ref="H36:H44" si="23">MAX(B36:F36)</f>
        <v>0</v>
      </c>
      <c r="I36" s="164">
        <f t="shared" si="21"/>
        <v>0</v>
      </c>
    </row>
    <row r="37" spans="1:11" ht="15.75" customHeight="1" x14ac:dyDescent="0.2">
      <c r="A37" s="5"/>
      <c r="B37" s="30"/>
      <c r="C37" s="30"/>
      <c r="D37" s="30"/>
      <c r="E37" s="31"/>
      <c r="F37" s="22"/>
      <c r="G37" s="165">
        <f t="shared" si="22"/>
        <v>0</v>
      </c>
      <c r="H37" s="165">
        <f t="shared" si="23"/>
        <v>0</v>
      </c>
      <c r="I37" s="164">
        <f t="shared" si="21"/>
        <v>0</v>
      </c>
    </row>
    <row r="38" spans="1:11" ht="15.75" customHeight="1" x14ac:dyDescent="0.2">
      <c r="A38" s="5"/>
      <c r="B38" s="30"/>
      <c r="C38" s="30"/>
      <c r="D38" s="30"/>
      <c r="E38" s="31"/>
      <c r="F38" s="22"/>
      <c r="G38" s="165">
        <f t="shared" si="22"/>
        <v>0</v>
      </c>
      <c r="H38" s="165">
        <f t="shared" si="23"/>
        <v>0</v>
      </c>
      <c r="I38" s="164">
        <f t="shared" si="21"/>
        <v>0</v>
      </c>
    </row>
    <row r="39" spans="1:11" ht="15.75" customHeight="1" x14ac:dyDescent="0.2">
      <c r="A39" s="8"/>
      <c r="B39" s="32"/>
      <c r="C39" s="32"/>
      <c r="D39" s="32"/>
      <c r="E39" s="33"/>
      <c r="F39" s="27"/>
      <c r="G39" s="165">
        <f t="shared" si="22"/>
        <v>0</v>
      </c>
      <c r="H39" s="165">
        <f t="shared" si="23"/>
        <v>0</v>
      </c>
      <c r="I39" s="164">
        <f t="shared" si="21"/>
        <v>0</v>
      </c>
    </row>
    <row r="40" spans="1:11" ht="15.75" customHeight="1" x14ac:dyDescent="0.2">
      <c r="A40" s="8"/>
      <c r="B40" s="32"/>
      <c r="C40" s="32"/>
      <c r="D40" s="32"/>
      <c r="E40" s="33"/>
      <c r="F40" s="27"/>
      <c r="G40" s="165">
        <f t="shared" ref="G40:G42" si="24">MIN(B40:F40)</f>
        <v>0</v>
      </c>
      <c r="H40" s="165">
        <f t="shared" ref="H40:H42" si="25">MAX(B40:F40)</f>
        <v>0</v>
      </c>
      <c r="I40" s="164">
        <f t="shared" ref="I40:I42" si="26">IF(B40+C40=0,(D40+E40+F40)/3,(B40+C40+D40+E40+F40-G40-H40)/3)</f>
        <v>0</v>
      </c>
    </row>
    <row r="41" spans="1:11" ht="15.75" customHeight="1" x14ac:dyDescent="0.2">
      <c r="A41" s="8"/>
      <c r="B41" s="32"/>
      <c r="C41" s="32"/>
      <c r="D41" s="32"/>
      <c r="E41" s="33"/>
      <c r="F41" s="27"/>
      <c r="G41" s="165">
        <f t="shared" si="24"/>
        <v>0</v>
      </c>
      <c r="H41" s="165">
        <f t="shared" si="25"/>
        <v>0</v>
      </c>
      <c r="I41" s="164">
        <f t="shared" si="26"/>
        <v>0</v>
      </c>
    </row>
    <row r="42" spans="1:11" ht="15.75" customHeight="1" x14ac:dyDescent="0.2">
      <c r="A42" s="8"/>
      <c r="B42" s="32"/>
      <c r="C42" s="32"/>
      <c r="D42" s="32"/>
      <c r="E42" s="33"/>
      <c r="F42" s="27"/>
      <c r="G42" s="165">
        <f t="shared" si="24"/>
        <v>0</v>
      </c>
      <c r="H42" s="165">
        <f t="shared" si="25"/>
        <v>0</v>
      </c>
      <c r="I42" s="164">
        <f t="shared" si="26"/>
        <v>0</v>
      </c>
    </row>
    <row r="43" spans="1:11" ht="15.75" customHeight="1" x14ac:dyDescent="0.2">
      <c r="A43" s="8"/>
      <c r="B43" s="32"/>
      <c r="C43" s="32"/>
      <c r="D43" s="32"/>
      <c r="E43" s="33"/>
      <c r="F43" s="27"/>
      <c r="G43" s="165">
        <f t="shared" si="22"/>
        <v>0</v>
      </c>
      <c r="H43" s="165">
        <f t="shared" si="23"/>
        <v>0</v>
      </c>
      <c r="I43" s="164">
        <f t="shared" si="21"/>
        <v>0</v>
      </c>
    </row>
    <row r="44" spans="1:11" ht="15.75" customHeight="1" thickBot="1" x14ac:dyDescent="0.25">
      <c r="A44" s="7"/>
      <c r="B44" s="34"/>
      <c r="C44" s="34"/>
      <c r="D44" s="34"/>
      <c r="E44" s="35"/>
      <c r="F44" s="24"/>
      <c r="G44" s="166">
        <f t="shared" si="22"/>
        <v>0</v>
      </c>
      <c r="H44" s="166">
        <f t="shared" si="23"/>
        <v>0</v>
      </c>
      <c r="I44" s="172">
        <f t="shared" si="21"/>
        <v>0</v>
      </c>
    </row>
    <row r="45" spans="1:11" s="41" customFormat="1" ht="12.75" customHeight="1" x14ac:dyDescent="0.2">
      <c r="A45" s="646" t="s">
        <v>77</v>
      </c>
      <c r="B45" s="649" t="s">
        <v>78</v>
      </c>
      <c r="C45" s="650"/>
      <c r="D45" s="650"/>
      <c r="E45" s="650"/>
      <c r="F45" s="651"/>
      <c r="G45" s="120" t="s">
        <v>65</v>
      </c>
      <c r="H45" s="121" t="s">
        <v>66</v>
      </c>
      <c r="I45" s="139" t="s">
        <v>67</v>
      </c>
    </row>
    <row r="46" spans="1:11" s="41" customFormat="1" ht="10.5" customHeight="1" x14ac:dyDescent="0.25">
      <c r="A46" s="647"/>
      <c r="B46" s="652" t="s">
        <v>68</v>
      </c>
      <c r="C46" s="653"/>
      <c r="D46" s="653"/>
      <c r="E46" s="653"/>
      <c r="F46" s="654"/>
      <c r="G46" s="123"/>
      <c r="H46" s="124"/>
      <c r="I46" s="140" t="s">
        <v>70</v>
      </c>
    </row>
    <row r="47" spans="1:11" s="41" customFormat="1" ht="10.5" customHeight="1" x14ac:dyDescent="0.2">
      <c r="A47" s="647"/>
      <c r="B47" s="126">
        <v>2019</v>
      </c>
      <c r="C47" s="126">
        <v>2020</v>
      </c>
      <c r="D47" s="126">
        <v>2021</v>
      </c>
      <c r="E47" s="126">
        <v>2022</v>
      </c>
      <c r="F47" s="123">
        <v>2023</v>
      </c>
      <c r="G47" s="123"/>
      <c r="H47" s="124"/>
      <c r="I47" s="140" t="s">
        <v>71</v>
      </c>
    </row>
    <row r="48" spans="1:11" s="41" customFormat="1" ht="11.25" customHeight="1" thickBot="1" x14ac:dyDescent="0.25">
      <c r="A48" s="648"/>
      <c r="B48" s="146"/>
      <c r="C48" s="128"/>
      <c r="D48" s="128"/>
      <c r="E48" s="128"/>
      <c r="F48" s="147"/>
      <c r="G48" s="130"/>
      <c r="H48" s="130"/>
      <c r="I48" s="141" t="s">
        <v>79</v>
      </c>
    </row>
    <row r="49" spans="1:11" ht="15.75" customHeight="1" x14ac:dyDescent="0.2">
      <c r="A49" s="10"/>
      <c r="B49" s="28"/>
      <c r="C49" s="28"/>
      <c r="D49" s="28"/>
      <c r="E49" s="29"/>
      <c r="F49" s="36"/>
      <c r="G49" s="170">
        <f t="shared" ref="G49:G54" si="27">MIN(B49:F49)</f>
        <v>0</v>
      </c>
      <c r="H49" s="171">
        <f t="shared" ref="H49:H54" si="28">MAX(B49:F49)</f>
        <v>0</v>
      </c>
      <c r="I49" s="164">
        <f t="shared" ref="I49:I54" si="29">IF(B49+C49=0,(D49+E49+F49)/3,(B49+C49+D49+E49+F49-G49-H49)/3)</f>
        <v>0</v>
      </c>
    </row>
    <row r="50" spans="1:11" ht="15.75" customHeight="1" x14ac:dyDescent="0.2">
      <c r="A50" s="5"/>
      <c r="B50" s="30"/>
      <c r="C50" s="30"/>
      <c r="D50" s="30"/>
      <c r="E50" s="31"/>
      <c r="F50" s="22"/>
      <c r="G50" s="165">
        <f t="shared" si="27"/>
        <v>0</v>
      </c>
      <c r="H50" s="165">
        <f t="shared" si="28"/>
        <v>0</v>
      </c>
      <c r="I50" s="164">
        <f>IF(B50+C50=0,(D50+E50+F50)/3,(B50+C50+D50+E50+F50-G50-H50)/3)</f>
        <v>0</v>
      </c>
    </row>
    <row r="51" spans="1:11" ht="15.75" customHeight="1" x14ac:dyDescent="0.2">
      <c r="A51" s="5"/>
      <c r="B51" s="30"/>
      <c r="C51" s="30"/>
      <c r="D51" s="30"/>
      <c r="E51" s="31"/>
      <c r="F51" s="22"/>
      <c r="G51" s="165">
        <f t="shared" ref="G51:G53" si="30">MIN(B51:F51)</f>
        <v>0</v>
      </c>
      <c r="H51" s="165">
        <f t="shared" ref="H51:H53" si="31">MAX(B51:F51)</f>
        <v>0</v>
      </c>
      <c r="I51" s="164">
        <f t="shared" ref="I51:I53" si="32">IF(B51+C51=0,(D51+E51+F51)/3,(B51+C51+D51+E51+F51-G51-H51)/3)</f>
        <v>0</v>
      </c>
    </row>
    <row r="52" spans="1:11" ht="15.75" customHeight="1" x14ac:dyDescent="0.2">
      <c r="A52" s="5"/>
      <c r="B52" s="30"/>
      <c r="C52" s="30"/>
      <c r="D52" s="30"/>
      <c r="E52" s="31"/>
      <c r="F52" s="22"/>
      <c r="G52" s="165">
        <f t="shared" si="30"/>
        <v>0</v>
      </c>
      <c r="H52" s="165">
        <f t="shared" si="31"/>
        <v>0</v>
      </c>
      <c r="I52" s="164">
        <f t="shared" si="32"/>
        <v>0</v>
      </c>
    </row>
    <row r="53" spans="1:11" ht="15.75" customHeight="1" x14ac:dyDescent="0.2">
      <c r="A53" s="5"/>
      <c r="B53" s="30"/>
      <c r="C53" s="30"/>
      <c r="D53" s="30"/>
      <c r="E53" s="31"/>
      <c r="F53" s="22"/>
      <c r="G53" s="165">
        <f t="shared" si="30"/>
        <v>0</v>
      </c>
      <c r="H53" s="165">
        <f t="shared" si="31"/>
        <v>0</v>
      </c>
      <c r="I53" s="164">
        <f t="shared" si="32"/>
        <v>0</v>
      </c>
    </row>
    <row r="54" spans="1:11" ht="15.75" customHeight="1" thickBot="1" x14ac:dyDescent="0.25">
      <c r="A54" s="7"/>
      <c r="B54" s="34"/>
      <c r="C54" s="34"/>
      <c r="D54" s="34"/>
      <c r="E54" s="35"/>
      <c r="F54" s="24"/>
      <c r="G54" s="166">
        <f t="shared" si="27"/>
        <v>0</v>
      </c>
      <c r="H54" s="166">
        <f t="shared" si="28"/>
        <v>0</v>
      </c>
      <c r="I54" s="172">
        <f t="shared" si="29"/>
        <v>0</v>
      </c>
    </row>
    <row r="55" spans="1:11" s="37" customFormat="1" ht="9.75" customHeight="1" x14ac:dyDescent="0.15">
      <c r="A55" s="39"/>
      <c r="G55" s="38"/>
      <c r="H55" s="38"/>
      <c r="I55" s="39"/>
      <c r="J55" s="39"/>
    </row>
    <row r="56" spans="1:11" s="37" customFormat="1" x14ac:dyDescent="0.15">
      <c r="A56" s="175" t="s">
        <v>80</v>
      </c>
      <c r="B56" s="113"/>
      <c r="C56" s="113"/>
      <c r="D56" s="113"/>
      <c r="E56" s="113"/>
      <c r="F56" s="113"/>
      <c r="G56" s="113"/>
      <c r="H56" s="38"/>
      <c r="I56" s="45"/>
      <c r="J56" s="39"/>
      <c r="K56" s="39"/>
    </row>
    <row r="57" spans="1:11" s="37" customFormat="1" ht="11.25" x14ac:dyDescent="0.2">
      <c r="A57" s="175" t="s">
        <v>81</v>
      </c>
      <c r="B57" s="198"/>
      <c r="C57" s="198"/>
      <c r="D57" s="198"/>
      <c r="E57" s="198"/>
      <c r="F57" s="198"/>
      <c r="G57" s="198"/>
      <c r="H57" s="48"/>
      <c r="I57" s="49"/>
      <c r="J57" s="39"/>
      <c r="K57" s="39"/>
    </row>
  </sheetData>
  <sheetProtection algorithmName="SHA-512" hashValue="bg9vemIVzoiWUysT+07BxCdZu6RZ5+ZYO+w/o1WrL1Lx8ThoiVMG0ujYyLI1PybjzqWPSTq1WJOATfQCwdr3Uw==" saltValue="Q4lzqHcYiD7a+dy44hNUNw==" spinCount="100000" sheet="1" objects="1" scenarios="1"/>
  <mergeCells count="8">
    <mergeCell ref="A45:A48"/>
    <mergeCell ref="B45:F45"/>
    <mergeCell ref="B46:F46"/>
    <mergeCell ref="B4:F4"/>
    <mergeCell ref="B5:F5"/>
    <mergeCell ref="A31:A34"/>
    <mergeCell ref="B31:F31"/>
    <mergeCell ref="B32:F32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J28"/>
  <sheetViews>
    <sheetView showGridLines="0" zoomScale="130" zoomScaleNormal="130" workbookViewId="0"/>
  </sheetViews>
  <sheetFormatPr baseColWidth="10" defaultColWidth="10.42578125" defaultRowHeight="9" x14ac:dyDescent="0.15"/>
  <cols>
    <col min="1" max="1" width="12" style="39" customWidth="1"/>
    <col min="2" max="2" width="9" style="37" customWidth="1"/>
    <col min="3" max="3" width="9.28515625" style="37" customWidth="1"/>
    <col min="4" max="4" width="8.7109375" style="37" customWidth="1"/>
    <col min="5" max="5" width="9.5703125" style="37" customWidth="1"/>
    <col min="6" max="6" width="9" style="37" customWidth="1"/>
    <col min="7" max="7" width="10.5703125" style="37" customWidth="1"/>
    <col min="8" max="8" width="10.85546875" style="38" customWidth="1"/>
    <col min="9" max="9" width="14.85546875" style="45" bestFit="1" customWidth="1"/>
    <col min="10" max="256" width="10.42578125" style="39"/>
    <col min="257" max="257" width="9.42578125" style="39" customWidth="1"/>
    <col min="258" max="258" width="7.140625" style="39" customWidth="1"/>
    <col min="259" max="259" width="9.140625" style="39" customWidth="1"/>
    <col min="260" max="260" width="9.5703125" style="39" customWidth="1"/>
    <col min="261" max="261" width="11.28515625" style="39" customWidth="1"/>
    <col min="262" max="262" width="10.85546875" style="39" customWidth="1"/>
    <col min="263" max="263" width="9.140625" style="39" customWidth="1"/>
    <col min="264" max="265" width="10.140625" style="39" customWidth="1"/>
    <col min="266" max="512" width="10.42578125" style="39"/>
    <col min="513" max="513" width="9.42578125" style="39" customWidth="1"/>
    <col min="514" max="514" width="7.140625" style="39" customWidth="1"/>
    <col min="515" max="515" width="9.140625" style="39" customWidth="1"/>
    <col min="516" max="516" width="9.5703125" style="39" customWidth="1"/>
    <col min="517" max="517" width="11.28515625" style="39" customWidth="1"/>
    <col min="518" max="518" width="10.85546875" style="39" customWidth="1"/>
    <col min="519" max="519" width="9.140625" style="39" customWidth="1"/>
    <col min="520" max="521" width="10.140625" style="39" customWidth="1"/>
    <col min="522" max="768" width="10.42578125" style="39"/>
    <col min="769" max="769" width="9.42578125" style="39" customWidth="1"/>
    <col min="770" max="770" width="7.140625" style="39" customWidth="1"/>
    <col min="771" max="771" width="9.140625" style="39" customWidth="1"/>
    <col min="772" max="772" width="9.5703125" style="39" customWidth="1"/>
    <col min="773" max="773" width="11.28515625" style="39" customWidth="1"/>
    <col min="774" max="774" width="10.85546875" style="39" customWidth="1"/>
    <col min="775" max="775" width="9.140625" style="39" customWidth="1"/>
    <col min="776" max="777" width="10.140625" style="39" customWidth="1"/>
    <col min="778" max="1024" width="10.42578125" style="39"/>
    <col min="1025" max="1025" width="9.42578125" style="39" customWidth="1"/>
    <col min="1026" max="1026" width="7.140625" style="39" customWidth="1"/>
    <col min="1027" max="1027" width="9.140625" style="39" customWidth="1"/>
    <col min="1028" max="1028" width="9.5703125" style="39" customWidth="1"/>
    <col min="1029" max="1029" width="11.28515625" style="39" customWidth="1"/>
    <col min="1030" max="1030" width="10.85546875" style="39" customWidth="1"/>
    <col min="1031" max="1031" width="9.140625" style="39" customWidth="1"/>
    <col min="1032" max="1033" width="10.140625" style="39" customWidth="1"/>
    <col min="1034" max="1280" width="10.42578125" style="39"/>
    <col min="1281" max="1281" width="9.42578125" style="39" customWidth="1"/>
    <col min="1282" max="1282" width="7.140625" style="39" customWidth="1"/>
    <col min="1283" max="1283" width="9.140625" style="39" customWidth="1"/>
    <col min="1284" max="1284" width="9.5703125" style="39" customWidth="1"/>
    <col min="1285" max="1285" width="11.28515625" style="39" customWidth="1"/>
    <col min="1286" max="1286" width="10.85546875" style="39" customWidth="1"/>
    <col min="1287" max="1287" width="9.140625" style="39" customWidth="1"/>
    <col min="1288" max="1289" width="10.140625" style="39" customWidth="1"/>
    <col min="1290" max="1536" width="10.42578125" style="39"/>
    <col min="1537" max="1537" width="9.42578125" style="39" customWidth="1"/>
    <col min="1538" max="1538" width="7.140625" style="39" customWidth="1"/>
    <col min="1539" max="1539" width="9.140625" style="39" customWidth="1"/>
    <col min="1540" max="1540" width="9.5703125" style="39" customWidth="1"/>
    <col min="1541" max="1541" width="11.28515625" style="39" customWidth="1"/>
    <col min="1542" max="1542" width="10.85546875" style="39" customWidth="1"/>
    <col min="1543" max="1543" width="9.140625" style="39" customWidth="1"/>
    <col min="1544" max="1545" width="10.140625" style="39" customWidth="1"/>
    <col min="1546" max="1792" width="10.42578125" style="39"/>
    <col min="1793" max="1793" width="9.42578125" style="39" customWidth="1"/>
    <col min="1794" max="1794" width="7.140625" style="39" customWidth="1"/>
    <col min="1795" max="1795" width="9.140625" style="39" customWidth="1"/>
    <col min="1796" max="1796" width="9.5703125" style="39" customWidth="1"/>
    <col min="1797" max="1797" width="11.28515625" style="39" customWidth="1"/>
    <col min="1798" max="1798" width="10.85546875" style="39" customWidth="1"/>
    <col min="1799" max="1799" width="9.140625" style="39" customWidth="1"/>
    <col min="1800" max="1801" width="10.140625" style="39" customWidth="1"/>
    <col min="1802" max="2048" width="10.42578125" style="39"/>
    <col min="2049" max="2049" width="9.42578125" style="39" customWidth="1"/>
    <col min="2050" max="2050" width="7.140625" style="39" customWidth="1"/>
    <col min="2051" max="2051" width="9.140625" style="39" customWidth="1"/>
    <col min="2052" max="2052" width="9.5703125" style="39" customWidth="1"/>
    <col min="2053" max="2053" width="11.28515625" style="39" customWidth="1"/>
    <col min="2054" max="2054" width="10.85546875" style="39" customWidth="1"/>
    <col min="2055" max="2055" width="9.140625" style="39" customWidth="1"/>
    <col min="2056" max="2057" width="10.140625" style="39" customWidth="1"/>
    <col min="2058" max="2304" width="10.42578125" style="39"/>
    <col min="2305" max="2305" width="9.42578125" style="39" customWidth="1"/>
    <col min="2306" max="2306" width="7.140625" style="39" customWidth="1"/>
    <col min="2307" max="2307" width="9.140625" style="39" customWidth="1"/>
    <col min="2308" max="2308" width="9.5703125" style="39" customWidth="1"/>
    <col min="2309" max="2309" width="11.28515625" style="39" customWidth="1"/>
    <col min="2310" max="2310" width="10.85546875" style="39" customWidth="1"/>
    <col min="2311" max="2311" width="9.140625" style="39" customWidth="1"/>
    <col min="2312" max="2313" width="10.140625" style="39" customWidth="1"/>
    <col min="2314" max="2560" width="10.42578125" style="39"/>
    <col min="2561" max="2561" width="9.42578125" style="39" customWidth="1"/>
    <col min="2562" max="2562" width="7.140625" style="39" customWidth="1"/>
    <col min="2563" max="2563" width="9.140625" style="39" customWidth="1"/>
    <col min="2564" max="2564" width="9.5703125" style="39" customWidth="1"/>
    <col min="2565" max="2565" width="11.28515625" style="39" customWidth="1"/>
    <col min="2566" max="2566" width="10.85546875" style="39" customWidth="1"/>
    <col min="2567" max="2567" width="9.140625" style="39" customWidth="1"/>
    <col min="2568" max="2569" width="10.140625" style="39" customWidth="1"/>
    <col min="2570" max="2816" width="10.42578125" style="39"/>
    <col min="2817" max="2817" width="9.42578125" style="39" customWidth="1"/>
    <col min="2818" max="2818" width="7.140625" style="39" customWidth="1"/>
    <col min="2819" max="2819" width="9.140625" style="39" customWidth="1"/>
    <col min="2820" max="2820" width="9.5703125" style="39" customWidth="1"/>
    <col min="2821" max="2821" width="11.28515625" style="39" customWidth="1"/>
    <col min="2822" max="2822" width="10.85546875" style="39" customWidth="1"/>
    <col min="2823" max="2823" width="9.140625" style="39" customWidth="1"/>
    <col min="2824" max="2825" width="10.140625" style="39" customWidth="1"/>
    <col min="2826" max="3072" width="10.42578125" style="39"/>
    <col min="3073" max="3073" width="9.42578125" style="39" customWidth="1"/>
    <col min="3074" max="3074" width="7.140625" style="39" customWidth="1"/>
    <col min="3075" max="3075" width="9.140625" style="39" customWidth="1"/>
    <col min="3076" max="3076" width="9.5703125" style="39" customWidth="1"/>
    <col min="3077" max="3077" width="11.28515625" style="39" customWidth="1"/>
    <col min="3078" max="3078" width="10.85546875" style="39" customWidth="1"/>
    <col min="3079" max="3079" width="9.140625" style="39" customWidth="1"/>
    <col min="3080" max="3081" width="10.140625" style="39" customWidth="1"/>
    <col min="3082" max="3328" width="10.42578125" style="39"/>
    <col min="3329" max="3329" width="9.42578125" style="39" customWidth="1"/>
    <col min="3330" max="3330" width="7.140625" style="39" customWidth="1"/>
    <col min="3331" max="3331" width="9.140625" style="39" customWidth="1"/>
    <col min="3332" max="3332" width="9.5703125" style="39" customWidth="1"/>
    <col min="3333" max="3333" width="11.28515625" style="39" customWidth="1"/>
    <col min="3334" max="3334" width="10.85546875" style="39" customWidth="1"/>
    <col min="3335" max="3335" width="9.140625" style="39" customWidth="1"/>
    <col min="3336" max="3337" width="10.140625" style="39" customWidth="1"/>
    <col min="3338" max="3584" width="10.42578125" style="39"/>
    <col min="3585" max="3585" width="9.42578125" style="39" customWidth="1"/>
    <col min="3586" max="3586" width="7.140625" style="39" customWidth="1"/>
    <col min="3587" max="3587" width="9.140625" style="39" customWidth="1"/>
    <col min="3588" max="3588" width="9.5703125" style="39" customWidth="1"/>
    <col min="3589" max="3589" width="11.28515625" style="39" customWidth="1"/>
    <col min="3590" max="3590" width="10.85546875" style="39" customWidth="1"/>
    <col min="3591" max="3591" width="9.140625" style="39" customWidth="1"/>
    <col min="3592" max="3593" width="10.140625" style="39" customWidth="1"/>
    <col min="3594" max="3840" width="10.42578125" style="39"/>
    <col min="3841" max="3841" width="9.42578125" style="39" customWidth="1"/>
    <col min="3842" max="3842" width="7.140625" style="39" customWidth="1"/>
    <col min="3843" max="3843" width="9.140625" style="39" customWidth="1"/>
    <col min="3844" max="3844" width="9.5703125" style="39" customWidth="1"/>
    <col min="3845" max="3845" width="11.28515625" style="39" customWidth="1"/>
    <col min="3846" max="3846" width="10.85546875" style="39" customWidth="1"/>
    <col min="3847" max="3847" width="9.140625" style="39" customWidth="1"/>
    <col min="3848" max="3849" width="10.140625" style="39" customWidth="1"/>
    <col min="3850" max="4096" width="10.42578125" style="39"/>
    <col min="4097" max="4097" width="9.42578125" style="39" customWidth="1"/>
    <col min="4098" max="4098" width="7.140625" style="39" customWidth="1"/>
    <col min="4099" max="4099" width="9.140625" style="39" customWidth="1"/>
    <col min="4100" max="4100" width="9.5703125" style="39" customWidth="1"/>
    <col min="4101" max="4101" width="11.28515625" style="39" customWidth="1"/>
    <col min="4102" max="4102" width="10.85546875" style="39" customWidth="1"/>
    <col min="4103" max="4103" width="9.140625" style="39" customWidth="1"/>
    <col min="4104" max="4105" width="10.140625" style="39" customWidth="1"/>
    <col min="4106" max="4352" width="10.42578125" style="39"/>
    <col min="4353" max="4353" width="9.42578125" style="39" customWidth="1"/>
    <col min="4354" max="4354" width="7.140625" style="39" customWidth="1"/>
    <col min="4355" max="4355" width="9.140625" style="39" customWidth="1"/>
    <col min="4356" max="4356" width="9.5703125" style="39" customWidth="1"/>
    <col min="4357" max="4357" width="11.28515625" style="39" customWidth="1"/>
    <col min="4358" max="4358" width="10.85546875" style="39" customWidth="1"/>
    <col min="4359" max="4359" width="9.140625" style="39" customWidth="1"/>
    <col min="4360" max="4361" width="10.140625" style="39" customWidth="1"/>
    <col min="4362" max="4608" width="10.42578125" style="39"/>
    <col min="4609" max="4609" width="9.42578125" style="39" customWidth="1"/>
    <col min="4610" max="4610" width="7.140625" style="39" customWidth="1"/>
    <col min="4611" max="4611" width="9.140625" style="39" customWidth="1"/>
    <col min="4612" max="4612" width="9.5703125" style="39" customWidth="1"/>
    <col min="4613" max="4613" width="11.28515625" style="39" customWidth="1"/>
    <col min="4614" max="4614" width="10.85546875" style="39" customWidth="1"/>
    <col min="4615" max="4615" width="9.140625" style="39" customWidth="1"/>
    <col min="4616" max="4617" width="10.140625" style="39" customWidth="1"/>
    <col min="4618" max="4864" width="10.42578125" style="39"/>
    <col min="4865" max="4865" width="9.42578125" style="39" customWidth="1"/>
    <col min="4866" max="4866" width="7.140625" style="39" customWidth="1"/>
    <col min="4867" max="4867" width="9.140625" style="39" customWidth="1"/>
    <col min="4868" max="4868" width="9.5703125" style="39" customWidth="1"/>
    <col min="4869" max="4869" width="11.28515625" style="39" customWidth="1"/>
    <col min="4870" max="4870" width="10.85546875" style="39" customWidth="1"/>
    <col min="4871" max="4871" width="9.140625" style="39" customWidth="1"/>
    <col min="4872" max="4873" width="10.140625" style="39" customWidth="1"/>
    <col min="4874" max="5120" width="10.42578125" style="39"/>
    <col min="5121" max="5121" width="9.42578125" style="39" customWidth="1"/>
    <col min="5122" max="5122" width="7.140625" style="39" customWidth="1"/>
    <col min="5123" max="5123" width="9.140625" style="39" customWidth="1"/>
    <col min="5124" max="5124" width="9.5703125" style="39" customWidth="1"/>
    <col min="5125" max="5125" width="11.28515625" style="39" customWidth="1"/>
    <col min="5126" max="5126" width="10.85546875" style="39" customWidth="1"/>
    <col min="5127" max="5127" width="9.140625" style="39" customWidth="1"/>
    <col min="5128" max="5129" width="10.140625" style="39" customWidth="1"/>
    <col min="5130" max="5376" width="10.42578125" style="39"/>
    <col min="5377" max="5377" width="9.42578125" style="39" customWidth="1"/>
    <col min="5378" max="5378" width="7.140625" style="39" customWidth="1"/>
    <col min="5379" max="5379" width="9.140625" style="39" customWidth="1"/>
    <col min="5380" max="5380" width="9.5703125" style="39" customWidth="1"/>
    <col min="5381" max="5381" width="11.28515625" style="39" customWidth="1"/>
    <col min="5382" max="5382" width="10.85546875" style="39" customWidth="1"/>
    <col min="5383" max="5383" width="9.140625" style="39" customWidth="1"/>
    <col min="5384" max="5385" width="10.140625" style="39" customWidth="1"/>
    <col min="5386" max="5632" width="10.42578125" style="39"/>
    <col min="5633" max="5633" width="9.42578125" style="39" customWidth="1"/>
    <col min="5634" max="5634" width="7.140625" style="39" customWidth="1"/>
    <col min="5635" max="5635" width="9.140625" style="39" customWidth="1"/>
    <col min="5636" max="5636" width="9.5703125" style="39" customWidth="1"/>
    <col min="5637" max="5637" width="11.28515625" style="39" customWidth="1"/>
    <col min="5638" max="5638" width="10.85546875" style="39" customWidth="1"/>
    <col min="5639" max="5639" width="9.140625" style="39" customWidth="1"/>
    <col min="5640" max="5641" width="10.140625" style="39" customWidth="1"/>
    <col min="5642" max="5888" width="10.42578125" style="39"/>
    <col min="5889" max="5889" width="9.42578125" style="39" customWidth="1"/>
    <col min="5890" max="5890" width="7.140625" style="39" customWidth="1"/>
    <col min="5891" max="5891" width="9.140625" style="39" customWidth="1"/>
    <col min="5892" max="5892" width="9.5703125" style="39" customWidth="1"/>
    <col min="5893" max="5893" width="11.28515625" style="39" customWidth="1"/>
    <col min="5894" max="5894" width="10.85546875" style="39" customWidth="1"/>
    <col min="5895" max="5895" width="9.140625" style="39" customWidth="1"/>
    <col min="5896" max="5897" width="10.140625" style="39" customWidth="1"/>
    <col min="5898" max="6144" width="10.42578125" style="39"/>
    <col min="6145" max="6145" width="9.42578125" style="39" customWidth="1"/>
    <col min="6146" max="6146" width="7.140625" style="39" customWidth="1"/>
    <col min="6147" max="6147" width="9.140625" style="39" customWidth="1"/>
    <col min="6148" max="6148" width="9.5703125" style="39" customWidth="1"/>
    <col min="6149" max="6149" width="11.28515625" style="39" customWidth="1"/>
    <col min="6150" max="6150" width="10.85546875" style="39" customWidth="1"/>
    <col min="6151" max="6151" width="9.140625" style="39" customWidth="1"/>
    <col min="6152" max="6153" width="10.140625" style="39" customWidth="1"/>
    <col min="6154" max="6400" width="10.42578125" style="39"/>
    <col min="6401" max="6401" width="9.42578125" style="39" customWidth="1"/>
    <col min="6402" max="6402" width="7.140625" style="39" customWidth="1"/>
    <col min="6403" max="6403" width="9.140625" style="39" customWidth="1"/>
    <col min="6404" max="6404" width="9.5703125" style="39" customWidth="1"/>
    <col min="6405" max="6405" width="11.28515625" style="39" customWidth="1"/>
    <col min="6406" max="6406" width="10.85546875" style="39" customWidth="1"/>
    <col min="6407" max="6407" width="9.140625" style="39" customWidth="1"/>
    <col min="6408" max="6409" width="10.140625" style="39" customWidth="1"/>
    <col min="6410" max="6656" width="10.42578125" style="39"/>
    <col min="6657" max="6657" width="9.42578125" style="39" customWidth="1"/>
    <col min="6658" max="6658" width="7.140625" style="39" customWidth="1"/>
    <col min="6659" max="6659" width="9.140625" style="39" customWidth="1"/>
    <col min="6660" max="6660" width="9.5703125" style="39" customWidth="1"/>
    <col min="6661" max="6661" width="11.28515625" style="39" customWidth="1"/>
    <col min="6662" max="6662" width="10.85546875" style="39" customWidth="1"/>
    <col min="6663" max="6663" width="9.140625" style="39" customWidth="1"/>
    <col min="6664" max="6665" width="10.140625" style="39" customWidth="1"/>
    <col min="6666" max="6912" width="10.42578125" style="39"/>
    <col min="6913" max="6913" width="9.42578125" style="39" customWidth="1"/>
    <col min="6914" max="6914" width="7.140625" style="39" customWidth="1"/>
    <col min="6915" max="6915" width="9.140625" style="39" customWidth="1"/>
    <col min="6916" max="6916" width="9.5703125" style="39" customWidth="1"/>
    <col min="6917" max="6917" width="11.28515625" style="39" customWidth="1"/>
    <col min="6918" max="6918" width="10.85546875" style="39" customWidth="1"/>
    <col min="6919" max="6919" width="9.140625" style="39" customWidth="1"/>
    <col min="6920" max="6921" width="10.140625" style="39" customWidth="1"/>
    <col min="6922" max="7168" width="10.42578125" style="39"/>
    <col min="7169" max="7169" width="9.42578125" style="39" customWidth="1"/>
    <col min="7170" max="7170" width="7.140625" style="39" customWidth="1"/>
    <col min="7171" max="7171" width="9.140625" style="39" customWidth="1"/>
    <col min="7172" max="7172" width="9.5703125" style="39" customWidth="1"/>
    <col min="7173" max="7173" width="11.28515625" style="39" customWidth="1"/>
    <col min="7174" max="7174" width="10.85546875" style="39" customWidth="1"/>
    <col min="7175" max="7175" width="9.140625" style="39" customWidth="1"/>
    <col min="7176" max="7177" width="10.140625" style="39" customWidth="1"/>
    <col min="7178" max="7424" width="10.42578125" style="39"/>
    <col min="7425" max="7425" width="9.42578125" style="39" customWidth="1"/>
    <col min="7426" max="7426" width="7.140625" style="39" customWidth="1"/>
    <col min="7427" max="7427" width="9.140625" style="39" customWidth="1"/>
    <col min="7428" max="7428" width="9.5703125" style="39" customWidth="1"/>
    <col min="7429" max="7429" width="11.28515625" style="39" customWidth="1"/>
    <col min="7430" max="7430" width="10.85546875" style="39" customWidth="1"/>
    <col min="7431" max="7431" width="9.140625" style="39" customWidth="1"/>
    <col min="7432" max="7433" width="10.140625" style="39" customWidth="1"/>
    <col min="7434" max="7680" width="10.42578125" style="39"/>
    <col min="7681" max="7681" width="9.42578125" style="39" customWidth="1"/>
    <col min="7682" max="7682" width="7.140625" style="39" customWidth="1"/>
    <col min="7683" max="7683" width="9.140625" style="39" customWidth="1"/>
    <col min="7684" max="7684" width="9.5703125" style="39" customWidth="1"/>
    <col min="7685" max="7685" width="11.28515625" style="39" customWidth="1"/>
    <col min="7686" max="7686" width="10.85546875" style="39" customWidth="1"/>
    <col min="7687" max="7687" width="9.140625" style="39" customWidth="1"/>
    <col min="7688" max="7689" width="10.140625" style="39" customWidth="1"/>
    <col min="7690" max="7936" width="10.42578125" style="39"/>
    <col min="7937" max="7937" width="9.42578125" style="39" customWidth="1"/>
    <col min="7938" max="7938" width="7.140625" style="39" customWidth="1"/>
    <col min="7939" max="7939" width="9.140625" style="39" customWidth="1"/>
    <col min="7940" max="7940" width="9.5703125" style="39" customWidth="1"/>
    <col min="7941" max="7941" width="11.28515625" style="39" customWidth="1"/>
    <col min="7942" max="7942" width="10.85546875" style="39" customWidth="1"/>
    <col min="7943" max="7943" width="9.140625" style="39" customWidth="1"/>
    <col min="7944" max="7945" width="10.140625" style="39" customWidth="1"/>
    <col min="7946" max="8192" width="10.42578125" style="39"/>
    <col min="8193" max="8193" width="9.42578125" style="39" customWidth="1"/>
    <col min="8194" max="8194" width="7.140625" style="39" customWidth="1"/>
    <col min="8195" max="8195" width="9.140625" style="39" customWidth="1"/>
    <col min="8196" max="8196" width="9.5703125" style="39" customWidth="1"/>
    <col min="8197" max="8197" width="11.28515625" style="39" customWidth="1"/>
    <col min="8198" max="8198" width="10.85546875" style="39" customWidth="1"/>
    <col min="8199" max="8199" width="9.140625" style="39" customWidth="1"/>
    <col min="8200" max="8201" width="10.140625" style="39" customWidth="1"/>
    <col min="8202" max="8448" width="10.42578125" style="39"/>
    <col min="8449" max="8449" width="9.42578125" style="39" customWidth="1"/>
    <col min="8450" max="8450" width="7.140625" style="39" customWidth="1"/>
    <col min="8451" max="8451" width="9.140625" style="39" customWidth="1"/>
    <col min="8452" max="8452" width="9.5703125" style="39" customWidth="1"/>
    <col min="8453" max="8453" width="11.28515625" style="39" customWidth="1"/>
    <col min="8454" max="8454" width="10.85546875" style="39" customWidth="1"/>
    <col min="8455" max="8455" width="9.140625" style="39" customWidth="1"/>
    <col min="8456" max="8457" width="10.140625" style="39" customWidth="1"/>
    <col min="8458" max="8704" width="10.42578125" style="39"/>
    <col min="8705" max="8705" width="9.42578125" style="39" customWidth="1"/>
    <col min="8706" max="8706" width="7.140625" style="39" customWidth="1"/>
    <col min="8707" max="8707" width="9.140625" style="39" customWidth="1"/>
    <col min="8708" max="8708" width="9.5703125" style="39" customWidth="1"/>
    <col min="8709" max="8709" width="11.28515625" style="39" customWidth="1"/>
    <col min="8710" max="8710" width="10.85546875" style="39" customWidth="1"/>
    <col min="8711" max="8711" width="9.140625" style="39" customWidth="1"/>
    <col min="8712" max="8713" width="10.140625" style="39" customWidth="1"/>
    <col min="8714" max="8960" width="10.42578125" style="39"/>
    <col min="8961" max="8961" width="9.42578125" style="39" customWidth="1"/>
    <col min="8962" max="8962" width="7.140625" style="39" customWidth="1"/>
    <col min="8963" max="8963" width="9.140625" style="39" customWidth="1"/>
    <col min="8964" max="8964" width="9.5703125" style="39" customWidth="1"/>
    <col min="8965" max="8965" width="11.28515625" style="39" customWidth="1"/>
    <col min="8966" max="8966" width="10.85546875" style="39" customWidth="1"/>
    <col min="8967" max="8967" width="9.140625" style="39" customWidth="1"/>
    <col min="8968" max="8969" width="10.140625" style="39" customWidth="1"/>
    <col min="8970" max="9216" width="10.42578125" style="39"/>
    <col min="9217" max="9217" width="9.42578125" style="39" customWidth="1"/>
    <col min="9218" max="9218" width="7.140625" style="39" customWidth="1"/>
    <col min="9219" max="9219" width="9.140625" style="39" customWidth="1"/>
    <col min="9220" max="9220" width="9.5703125" style="39" customWidth="1"/>
    <col min="9221" max="9221" width="11.28515625" style="39" customWidth="1"/>
    <col min="9222" max="9222" width="10.85546875" style="39" customWidth="1"/>
    <col min="9223" max="9223" width="9.140625" style="39" customWidth="1"/>
    <col min="9224" max="9225" width="10.140625" style="39" customWidth="1"/>
    <col min="9226" max="9472" width="10.42578125" style="39"/>
    <col min="9473" max="9473" width="9.42578125" style="39" customWidth="1"/>
    <col min="9474" max="9474" width="7.140625" style="39" customWidth="1"/>
    <col min="9475" max="9475" width="9.140625" style="39" customWidth="1"/>
    <col min="9476" max="9476" width="9.5703125" style="39" customWidth="1"/>
    <col min="9477" max="9477" width="11.28515625" style="39" customWidth="1"/>
    <col min="9478" max="9478" width="10.85546875" style="39" customWidth="1"/>
    <col min="9479" max="9479" width="9.140625" style="39" customWidth="1"/>
    <col min="9480" max="9481" width="10.140625" style="39" customWidth="1"/>
    <col min="9482" max="9728" width="10.42578125" style="39"/>
    <col min="9729" max="9729" width="9.42578125" style="39" customWidth="1"/>
    <col min="9730" max="9730" width="7.140625" style="39" customWidth="1"/>
    <col min="9731" max="9731" width="9.140625" style="39" customWidth="1"/>
    <col min="9732" max="9732" width="9.5703125" style="39" customWidth="1"/>
    <col min="9733" max="9733" width="11.28515625" style="39" customWidth="1"/>
    <col min="9734" max="9734" width="10.85546875" style="39" customWidth="1"/>
    <col min="9735" max="9735" width="9.140625" style="39" customWidth="1"/>
    <col min="9736" max="9737" width="10.140625" style="39" customWidth="1"/>
    <col min="9738" max="9984" width="10.42578125" style="39"/>
    <col min="9985" max="9985" width="9.42578125" style="39" customWidth="1"/>
    <col min="9986" max="9986" width="7.140625" style="39" customWidth="1"/>
    <col min="9987" max="9987" width="9.140625" style="39" customWidth="1"/>
    <col min="9988" max="9988" width="9.5703125" style="39" customWidth="1"/>
    <col min="9989" max="9989" width="11.28515625" style="39" customWidth="1"/>
    <col min="9990" max="9990" width="10.85546875" style="39" customWidth="1"/>
    <col min="9991" max="9991" width="9.140625" style="39" customWidth="1"/>
    <col min="9992" max="9993" width="10.140625" style="39" customWidth="1"/>
    <col min="9994" max="10240" width="10.42578125" style="39"/>
    <col min="10241" max="10241" width="9.42578125" style="39" customWidth="1"/>
    <col min="10242" max="10242" width="7.140625" style="39" customWidth="1"/>
    <col min="10243" max="10243" width="9.140625" style="39" customWidth="1"/>
    <col min="10244" max="10244" width="9.5703125" style="39" customWidth="1"/>
    <col min="10245" max="10245" width="11.28515625" style="39" customWidth="1"/>
    <col min="10246" max="10246" width="10.85546875" style="39" customWidth="1"/>
    <col min="10247" max="10247" width="9.140625" style="39" customWidth="1"/>
    <col min="10248" max="10249" width="10.140625" style="39" customWidth="1"/>
    <col min="10250" max="10496" width="10.42578125" style="39"/>
    <col min="10497" max="10497" width="9.42578125" style="39" customWidth="1"/>
    <col min="10498" max="10498" width="7.140625" style="39" customWidth="1"/>
    <col min="10499" max="10499" width="9.140625" style="39" customWidth="1"/>
    <col min="10500" max="10500" width="9.5703125" style="39" customWidth="1"/>
    <col min="10501" max="10501" width="11.28515625" style="39" customWidth="1"/>
    <col min="10502" max="10502" width="10.85546875" style="39" customWidth="1"/>
    <col min="10503" max="10503" width="9.140625" style="39" customWidth="1"/>
    <col min="10504" max="10505" width="10.140625" style="39" customWidth="1"/>
    <col min="10506" max="10752" width="10.42578125" style="39"/>
    <col min="10753" max="10753" width="9.42578125" style="39" customWidth="1"/>
    <col min="10754" max="10754" width="7.140625" style="39" customWidth="1"/>
    <col min="10755" max="10755" width="9.140625" style="39" customWidth="1"/>
    <col min="10756" max="10756" width="9.5703125" style="39" customWidth="1"/>
    <col min="10757" max="10757" width="11.28515625" style="39" customWidth="1"/>
    <col min="10758" max="10758" width="10.85546875" style="39" customWidth="1"/>
    <col min="10759" max="10759" width="9.140625" style="39" customWidth="1"/>
    <col min="10760" max="10761" width="10.140625" style="39" customWidth="1"/>
    <col min="10762" max="11008" width="10.42578125" style="39"/>
    <col min="11009" max="11009" width="9.42578125" style="39" customWidth="1"/>
    <col min="11010" max="11010" width="7.140625" style="39" customWidth="1"/>
    <col min="11011" max="11011" width="9.140625" style="39" customWidth="1"/>
    <col min="11012" max="11012" width="9.5703125" style="39" customWidth="1"/>
    <col min="11013" max="11013" width="11.28515625" style="39" customWidth="1"/>
    <col min="11014" max="11014" width="10.85546875" style="39" customWidth="1"/>
    <col min="11015" max="11015" width="9.140625" style="39" customWidth="1"/>
    <col min="11016" max="11017" width="10.140625" style="39" customWidth="1"/>
    <col min="11018" max="11264" width="10.42578125" style="39"/>
    <col min="11265" max="11265" width="9.42578125" style="39" customWidth="1"/>
    <col min="11266" max="11266" width="7.140625" style="39" customWidth="1"/>
    <col min="11267" max="11267" width="9.140625" style="39" customWidth="1"/>
    <col min="11268" max="11268" width="9.5703125" style="39" customWidth="1"/>
    <col min="11269" max="11269" width="11.28515625" style="39" customWidth="1"/>
    <col min="11270" max="11270" width="10.85546875" style="39" customWidth="1"/>
    <col min="11271" max="11271" width="9.140625" style="39" customWidth="1"/>
    <col min="11272" max="11273" width="10.140625" style="39" customWidth="1"/>
    <col min="11274" max="11520" width="10.42578125" style="39"/>
    <col min="11521" max="11521" width="9.42578125" style="39" customWidth="1"/>
    <col min="11522" max="11522" width="7.140625" style="39" customWidth="1"/>
    <col min="11523" max="11523" width="9.140625" style="39" customWidth="1"/>
    <col min="11524" max="11524" width="9.5703125" style="39" customWidth="1"/>
    <col min="11525" max="11525" width="11.28515625" style="39" customWidth="1"/>
    <col min="11526" max="11526" width="10.85546875" style="39" customWidth="1"/>
    <col min="11527" max="11527" width="9.140625" style="39" customWidth="1"/>
    <col min="11528" max="11529" width="10.140625" style="39" customWidth="1"/>
    <col min="11530" max="11776" width="10.42578125" style="39"/>
    <col min="11777" max="11777" width="9.42578125" style="39" customWidth="1"/>
    <col min="11778" max="11778" width="7.140625" style="39" customWidth="1"/>
    <col min="11779" max="11779" width="9.140625" style="39" customWidth="1"/>
    <col min="11780" max="11780" width="9.5703125" style="39" customWidth="1"/>
    <col min="11781" max="11781" width="11.28515625" style="39" customWidth="1"/>
    <col min="11782" max="11782" width="10.85546875" style="39" customWidth="1"/>
    <col min="11783" max="11783" width="9.140625" style="39" customWidth="1"/>
    <col min="11784" max="11785" width="10.140625" style="39" customWidth="1"/>
    <col min="11786" max="12032" width="10.42578125" style="39"/>
    <col min="12033" max="12033" width="9.42578125" style="39" customWidth="1"/>
    <col min="12034" max="12034" width="7.140625" style="39" customWidth="1"/>
    <col min="12035" max="12035" width="9.140625" style="39" customWidth="1"/>
    <col min="12036" max="12036" width="9.5703125" style="39" customWidth="1"/>
    <col min="12037" max="12037" width="11.28515625" style="39" customWidth="1"/>
    <col min="12038" max="12038" width="10.85546875" style="39" customWidth="1"/>
    <col min="12039" max="12039" width="9.140625" style="39" customWidth="1"/>
    <col min="12040" max="12041" width="10.140625" style="39" customWidth="1"/>
    <col min="12042" max="12288" width="10.42578125" style="39"/>
    <col min="12289" max="12289" width="9.42578125" style="39" customWidth="1"/>
    <col min="12290" max="12290" width="7.140625" style="39" customWidth="1"/>
    <col min="12291" max="12291" width="9.140625" style="39" customWidth="1"/>
    <col min="12292" max="12292" width="9.5703125" style="39" customWidth="1"/>
    <col min="12293" max="12293" width="11.28515625" style="39" customWidth="1"/>
    <col min="12294" max="12294" width="10.85546875" style="39" customWidth="1"/>
    <col min="12295" max="12295" width="9.140625" style="39" customWidth="1"/>
    <col min="12296" max="12297" width="10.140625" style="39" customWidth="1"/>
    <col min="12298" max="12544" width="10.42578125" style="39"/>
    <col min="12545" max="12545" width="9.42578125" style="39" customWidth="1"/>
    <col min="12546" max="12546" width="7.140625" style="39" customWidth="1"/>
    <col min="12547" max="12547" width="9.140625" style="39" customWidth="1"/>
    <col min="12548" max="12548" width="9.5703125" style="39" customWidth="1"/>
    <col min="12549" max="12549" width="11.28515625" style="39" customWidth="1"/>
    <col min="12550" max="12550" width="10.85546875" style="39" customWidth="1"/>
    <col min="12551" max="12551" width="9.140625" style="39" customWidth="1"/>
    <col min="12552" max="12553" width="10.140625" style="39" customWidth="1"/>
    <col min="12554" max="12800" width="10.42578125" style="39"/>
    <col min="12801" max="12801" width="9.42578125" style="39" customWidth="1"/>
    <col min="12802" max="12802" width="7.140625" style="39" customWidth="1"/>
    <col min="12803" max="12803" width="9.140625" style="39" customWidth="1"/>
    <col min="12804" max="12804" width="9.5703125" style="39" customWidth="1"/>
    <col min="12805" max="12805" width="11.28515625" style="39" customWidth="1"/>
    <col min="12806" max="12806" width="10.85546875" style="39" customWidth="1"/>
    <col min="12807" max="12807" width="9.140625" style="39" customWidth="1"/>
    <col min="12808" max="12809" width="10.140625" style="39" customWidth="1"/>
    <col min="12810" max="13056" width="10.42578125" style="39"/>
    <col min="13057" max="13057" width="9.42578125" style="39" customWidth="1"/>
    <col min="13058" max="13058" width="7.140625" style="39" customWidth="1"/>
    <col min="13059" max="13059" width="9.140625" style="39" customWidth="1"/>
    <col min="13060" max="13060" width="9.5703125" style="39" customWidth="1"/>
    <col min="13061" max="13061" width="11.28515625" style="39" customWidth="1"/>
    <col min="13062" max="13062" width="10.85546875" style="39" customWidth="1"/>
    <col min="13063" max="13063" width="9.140625" style="39" customWidth="1"/>
    <col min="13064" max="13065" width="10.140625" style="39" customWidth="1"/>
    <col min="13066" max="13312" width="10.42578125" style="39"/>
    <col min="13313" max="13313" width="9.42578125" style="39" customWidth="1"/>
    <col min="13314" max="13314" width="7.140625" style="39" customWidth="1"/>
    <col min="13315" max="13315" width="9.140625" style="39" customWidth="1"/>
    <col min="13316" max="13316" width="9.5703125" style="39" customWidth="1"/>
    <col min="13317" max="13317" width="11.28515625" style="39" customWidth="1"/>
    <col min="13318" max="13318" width="10.85546875" style="39" customWidth="1"/>
    <col min="13319" max="13319" width="9.140625" style="39" customWidth="1"/>
    <col min="13320" max="13321" width="10.140625" style="39" customWidth="1"/>
    <col min="13322" max="13568" width="10.42578125" style="39"/>
    <col min="13569" max="13569" width="9.42578125" style="39" customWidth="1"/>
    <col min="13570" max="13570" width="7.140625" style="39" customWidth="1"/>
    <col min="13571" max="13571" width="9.140625" style="39" customWidth="1"/>
    <col min="13572" max="13572" width="9.5703125" style="39" customWidth="1"/>
    <col min="13573" max="13573" width="11.28515625" style="39" customWidth="1"/>
    <col min="13574" max="13574" width="10.85546875" style="39" customWidth="1"/>
    <col min="13575" max="13575" width="9.140625" style="39" customWidth="1"/>
    <col min="13576" max="13577" width="10.140625" style="39" customWidth="1"/>
    <col min="13578" max="13824" width="10.42578125" style="39"/>
    <col min="13825" max="13825" width="9.42578125" style="39" customWidth="1"/>
    <col min="13826" max="13826" width="7.140625" style="39" customWidth="1"/>
    <col min="13827" max="13827" width="9.140625" style="39" customWidth="1"/>
    <col min="13828" max="13828" width="9.5703125" style="39" customWidth="1"/>
    <col min="13829" max="13829" width="11.28515625" style="39" customWidth="1"/>
    <col min="13830" max="13830" width="10.85546875" style="39" customWidth="1"/>
    <col min="13831" max="13831" width="9.140625" style="39" customWidth="1"/>
    <col min="13832" max="13833" width="10.140625" style="39" customWidth="1"/>
    <col min="13834" max="14080" width="10.42578125" style="39"/>
    <col min="14081" max="14081" width="9.42578125" style="39" customWidth="1"/>
    <col min="14082" max="14082" width="7.140625" style="39" customWidth="1"/>
    <col min="14083" max="14083" width="9.140625" style="39" customWidth="1"/>
    <col min="14084" max="14084" width="9.5703125" style="39" customWidth="1"/>
    <col min="14085" max="14085" width="11.28515625" style="39" customWidth="1"/>
    <col min="14086" max="14086" width="10.85546875" style="39" customWidth="1"/>
    <col min="14087" max="14087" width="9.140625" style="39" customWidth="1"/>
    <col min="14088" max="14089" width="10.140625" style="39" customWidth="1"/>
    <col min="14090" max="14336" width="10.42578125" style="39"/>
    <col min="14337" max="14337" width="9.42578125" style="39" customWidth="1"/>
    <col min="14338" max="14338" width="7.140625" style="39" customWidth="1"/>
    <col min="14339" max="14339" width="9.140625" style="39" customWidth="1"/>
    <col min="14340" max="14340" width="9.5703125" style="39" customWidth="1"/>
    <col min="14341" max="14341" width="11.28515625" style="39" customWidth="1"/>
    <col min="14342" max="14342" width="10.85546875" style="39" customWidth="1"/>
    <col min="14343" max="14343" width="9.140625" style="39" customWidth="1"/>
    <col min="14344" max="14345" width="10.140625" style="39" customWidth="1"/>
    <col min="14346" max="14592" width="10.42578125" style="39"/>
    <col min="14593" max="14593" width="9.42578125" style="39" customWidth="1"/>
    <col min="14594" max="14594" width="7.140625" style="39" customWidth="1"/>
    <col min="14595" max="14595" width="9.140625" style="39" customWidth="1"/>
    <col min="14596" max="14596" width="9.5703125" style="39" customWidth="1"/>
    <col min="14597" max="14597" width="11.28515625" style="39" customWidth="1"/>
    <col min="14598" max="14598" width="10.85546875" style="39" customWidth="1"/>
    <col min="14599" max="14599" width="9.140625" style="39" customWidth="1"/>
    <col min="14600" max="14601" width="10.140625" style="39" customWidth="1"/>
    <col min="14602" max="14848" width="10.42578125" style="39"/>
    <col min="14849" max="14849" width="9.42578125" style="39" customWidth="1"/>
    <col min="14850" max="14850" width="7.140625" style="39" customWidth="1"/>
    <col min="14851" max="14851" width="9.140625" style="39" customWidth="1"/>
    <col min="14852" max="14852" width="9.5703125" style="39" customWidth="1"/>
    <col min="14853" max="14853" width="11.28515625" style="39" customWidth="1"/>
    <col min="14854" max="14854" width="10.85546875" style="39" customWidth="1"/>
    <col min="14855" max="14855" width="9.140625" style="39" customWidth="1"/>
    <col min="14856" max="14857" width="10.140625" style="39" customWidth="1"/>
    <col min="14858" max="15104" width="10.42578125" style="39"/>
    <col min="15105" max="15105" width="9.42578125" style="39" customWidth="1"/>
    <col min="15106" max="15106" width="7.140625" style="39" customWidth="1"/>
    <col min="15107" max="15107" width="9.140625" style="39" customWidth="1"/>
    <col min="15108" max="15108" width="9.5703125" style="39" customWidth="1"/>
    <col min="15109" max="15109" width="11.28515625" style="39" customWidth="1"/>
    <col min="15110" max="15110" width="10.85546875" style="39" customWidth="1"/>
    <col min="15111" max="15111" width="9.140625" style="39" customWidth="1"/>
    <col min="15112" max="15113" width="10.140625" style="39" customWidth="1"/>
    <col min="15114" max="15360" width="10.42578125" style="39"/>
    <col min="15361" max="15361" width="9.42578125" style="39" customWidth="1"/>
    <col min="15362" max="15362" width="7.140625" style="39" customWidth="1"/>
    <col min="15363" max="15363" width="9.140625" style="39" customWidth="1"/>
    <col min="15364" max="15364" width="9.5703125" style="39" customWidth="1"/>
    <col min="15365" max="15365" width="11.28515625" style="39" customWidth="1"/>
    <col min="15366" max="15366" width="10.85546875" style="39" customWidth="1"/>
    <col min="15367" max="15367" width="9.140625" style="39" customWidth="1"/>
    <col min="15368" max="15369" width="10.140625" style="39" customWidth="1"/>
    <col min="15370" max="15616" width="10.42578125" style="39"/>
    <col min="15617" max="15617" width="9.42578125" style="39" customWidth="1"/>
    <col min="15618" max="15618" width="7.140625" style="39" customWidth="1"/>
    <col min="15619" max="15619" width="9.140625" style="39" customWidth="1"/>
    <col min="15620" max="15620" width="9.5703125" style="39" customWidth="1"/>
    <col min="15621" max="15621" width="11.28515625" style="39" customWidth="1"/>
    <col min="15622" max="15622" width="10.85546875" style="39" customWidth="1"/>
    <col min="15623" max="15623" width="9.140625" style="39" customWidth="1"/>
    <col min="15624" max="15625" width="10.140625" style="39" customWidth="1"/>
    <col min="15626" max="15872" width="10.42578125" style="39"/>
    <col min="15873" max="15873" width="9.42578125" style="39" customWidth="1"/>
    <col min="15874" max="15874" width="7.140625" style="39" customWidth="1"/>
    <col min="15875" max="15875" width="9.140625" style="39" customWidth="1"/>
    <col min="15876" max="15876" width="9.5703125" style="39" customWidth="1"/>
    <col min="15877" max="15877" width="11.28515625" style="39" customWidth="1"/>
    <col min="15878" max="15878" width="10.85546875" style="39" customWidth="1"/>
    <col min="15879" max="15879" width="9.140625" style="39" customWidth="1"/>
    <col min="15880" max="15881" width="10.140625" style="39" customWidth="1"/>
    <col min="15882" max="16128" width="10.42578125" style="39"/>
    <col min="16129" max="16129" width="9.42578125" style="39" customWidth="1"/>
    <col min="16130" max="16130" width="7.140625" style="39" customWidth="1"/>
    <col min="16131" max="16131" width="9.140625" style="39" customWidth="1"/>
    <col min="16132" max="16132" width="9.5703125" style="39" customWidth="1"/>
    <col min="16133" max="16133" width="11.28515625" style="39" customWidth="1"/>
    <col min="16134" max="16134" width="10.85546875" style="39" customWidth="1"/>
    <col min="16135" max="16135" width="9.140625" style="39" customWidth="1"/>
    <col min="16136" max="16137" width="10.140625" style="39" customWidth="1"/>
    <col min="16138" max="16384" width="10.42578125" style="39"/>
  </cols>
  <sheetData>
    <row r="1" spans="1:10" ht="12.75" x14ac:dyDescent="0.2">
      <c r="A1" s="97" t="s">
        <v>82</v>
      </c>
      <c r="B1" s="113"/>
      <c r="C1" s="113"/>
      <c r="D1" s="113"/>
      <c r="E1" s="113"/>
      <c r="F1" s="113"/>
      <c r="G1" s="148" t="s">
        <v>83</v>
      </c>
      <c r="H1" s="149">
        <f>Allgemein!D6</f>
        <v>0</v>
      </c>
      <c r="I1" s="150"/>
      <c r="J1" s="117"/>
    </row>
    <row r="2" spans="1:10" ht="13.5" customHeight="1" x14ac:dyDescent="0.2">
      <c r="A2" s="97" t="s">
        <v>84</v>
      </c>
      <c r="B2" s="113"/>
      <c r="C2" s="113"/>
      <c r="D2" s="113"/>
      <c r="E2" s="113"/>
      <c r="F2" s="113"/>
      <c r="G2" s="148" t="s">
        <v>85</v>
      </c>
      <c r="H2" s="151">
        <f ca="1">Deckblatt_Gutachten!H45</f>
        <v>45611</v>
      </c>
      <c r="I2" s="152"/>
      <c r="J2" s="117"/>
    </row>
    <row r="3" spans="1:10" ht="9.75" customHeight="1" x14ac:dyDescent="0.2">
      <c r="A3" s="97"/>
      <c r="B3" s="113"/>
      <c r="C3" s="113"/>
      <c r="D3" s="113"/>
      <c r="E3" s="113"/>
      <c r="F3" s="113"/>
      <c r="G3" s="148"/>
      <c r="H3" s="153"/>
      <c r="I3" s="152"/>
      <c r="J3" s="117"/>
    </row>
    <row r="4" spans="1:10" ht="12.75" customHeight="1" x14ac:dyDescent="0.15">
      <c r="A4" s="154" t="s">
        <v>86</v>
      </c>
      <c r="B4" s="113"/>
      <c r="C4" s="113"/>
      <c r="D4" s="113"/>
      <c r="E4" s="113"/>
      <c r="F4" s="113"/>
      <c r="G4" s="148"/>
      <c r="H4" s="155"/>
      <c r="I4" s="156"/>
      <c r="J4" s="117"/>
    </row>
    <row r="5" spans="1:10" s="50" customFormat="1" ht="13.5" customHeight="1" thickBot="1" x14ac:dyDescent="0.3">
      <c r="A5" s="154" t="s">
        <v>87</v>
      </c>
      <c r="B5" s="157"/>
      <c r="C5" s="157"/>
      <c r="D5" s="157"/>
      <c r="E5" s="157"/>
      <c r="F5" s="157"/>
      <c r="G5" s="157"/>
      <c r="H5" s="158"/>
      <c r="I5" s="159"/>
      <c r="J5" s="154"/>
    </row>
    <row r="6" spans="1:10" ht="21.75" customHeight="1" x14ac:dyDescent="0.15">
      <c r="A6" s="119" t="s">
        <v>63</v>
      </c>
      <c r="B6" s="649" t="s">
        <v>88</v>
      </c>
      <c r="C6" s="650"/>
      <c r="D6" s="650"/>
      <c r="E6" s="650"/>
      <c r="F6" s="651"/>
      <c r="G6" s="120" t="s">
        <v>65</v>
      </c>
      <c r="H6" s="121" t="s">
        <v>66</v>
      </c>
      <c r="I6" s="119" t="s">
        <v>67</v>
      </c>
      <c r="J6" s="117"/>
    </row>
    <row r="7" spans="1:10" ht="15" x14ac:dyDescent="0.25">
      <c r="A7" s="122"/>
      <c r="B7" s="652" t="s">
        <v>68</v>
      </c>
      <c r="C7" s="653"/>
      <c r="D7" s="653"/>
      <c r="E7" s="653"/>
      <c r="F7" s="654"/>
      <c r="G7" s="123" t="s">
        <v>69</v>
      </c>
      <c r="H7" s="124" t="s">
        <v>69</v>
      </c>
      <c r="I7" s="122" t="s">
        <v>70</v>
      </c>
      <c r="J7" s="117"/>
    </row>
    <row r="8" spans="1:10" x14ac:dyDescent="0.15">
      <c r="A8" s="125"/>
      <c r="B8" s="126">
        <v>2019</v>
      </c>
      <c r="C8" s="126">
        <v>2020</v>
      </c>
      <c r="D8" s="126">
        <v>2021</v>
      </c>
      <c r="E8" s="126">
        <v>2022</v>
      </c>
      <c r="F8" s="123">
        <v>2023</v>
      </c>
      <c r="G8" s="123"/>
      <c r="H8" s="124"/>
      <c r="I8" s="122" t="s">
        <v>71</v>
      </c>
      <c r="J8" s="117"/>
    </row>
    <row r="9" spans="1:10" ht="9.75" thickBot="1" x14ac:dyDescent="0.2">
      <c r="A9" s="122"/>
      <c r="B9" s="127"/>
      <c r="C9" s="128"/>
      <c r="D9" s="128"/>
      <c r="E9" s="128"/>
      <c r="F9" s="129"/>
      <c r="G9" s="124"/>
      <c r="H9" s="130"/>
      <c r="I9" s="131" t="s">
        <v>69</v>
      </c>
      <c r="J9" s="117"/>
    </row>
    <row r="10" spans="1:10" s="40" customFormat="1" ht="13.5" customHeight="1" thickBot="1" x14ac:dyDescent="0.2">
      <c r="A10" s="132">
        <v>1</v>
      </c>
      <c r="B10" s="133">
        <v>2</v>
      </c>
      <c r="C10" s="134">
        <v>3</v>
      </c>
      <c r="D10" s="134">
        <v>4</v>
      </c>
      <c r="E10" s="134">
        <v>5</v>
      </c>
      <c r="F10" s="135">
        <v>6</v>
      </c>
      <c r="G10" s="132">
        <v>7</v>
      </c>
      <c r="H10" s="136">
        <v>8</v>
      </c>
      <c r="I10" s="132">
        <v>9</v>
      </c>
      <c r="J10" s="161"/>
    </row>
    <row r="11" spans="1:10" ht="15.75" customHeight="1" x14ac:dyDescent="0.2">
      <c r="A11" s="11"/>
      <c r="B11" s="4"/>
      <c r="C11" s="22"/>
      <c r="D11" s="22"/>
      <c r="E11" s="22"/>
      <c r="F11" s="3"/>
      <c r="G11" s="162">
        <f>MIN(B11:F11)</f>
        <v>0</v>
      </c>
      <c r="H11" s="163">
        <f>MAX(B11:F11)</f>
        <v>0</v>
      </c>
      <c r="I11" s="164">
        <f t="shared" ref="I11:I16" si="0">IF(B11+C11=0,(D11+E11+F11)/3,(B11+C11+D11+E11+F11-G11-H11)/3)</f>
        <v>0</v>
      </c>
      <c r="J11" s="117"/>
    </row>
    <row r="12" spans="1:10" ht="15.75" customHeight="1" x14ac:dyDescent="0.2">
      <c r="A12" s="12"/>
      <c r="B12" s="4"/>
      <c r="C12" s="22"/>
      <c r="D12" s="22"/>
      <c r="E12" s="22"/>
      <c r="F12" s="3"/>
      <c r="G12" s="162">
        <f>MIN(B12:F12)</f>
        <v>0</v>
      </c>
      <c r="H12" s="165">
        <f>MAX(B12:F12)</f>
        <v>0</v>
      </c>
      <c r="I12" s="164">
        <f t="shared" si="0"/>
        <v>0</v>
      </c>
      <c r="J12" s="117"/>
    </row>
    <row r="13" spans="1:10" ht="15.75" customHeight="1" x14ac:dyDescent="0.2">
      <c r="A13" s="11"/>
      <c r="B13" s="4"/>
      <c r="C13" s="22"/>
      <c r="D13" s="22"/>
      <c r="E13" s="22"/>
      <c r="F13" s="3"/>
      <c r="G13" s="162">
        <f t="shared" ref="G13:G23" si="1">MIN(B13:F13)</f>
        <v>0</v>
      </c>
      <c r="H13" s="165">
        <f t="shared" ref="H13:H23" si="2">MAX(B13:F13)</f>
        <v>0</v>
      </c>
      <c r="I13" s="164">
        <f t="shared" si="0"/>
        <v>0</v>
      </c>
      <c r="J13" s="117"/>
    </row>
    <row r="14" spans="1:10" ht="15.75" customHeight="1" x14ac:dyDescent="0.2">
      <c r="A14" s="11"/>
      <c r="B14" s="4"/>
      <c r="C14" s="22"/>
      <c r="D14" s="22"/>
      <c r="E14" s="22"/>
      <c r="F14" s="3"/>
      <c r="G14" s="162">
        <f t="shared" si="1"/>
        <v>0</v>
      </c>
      <c r="H14" s="165">
        <f t="shared" si="2"/>
        <v>0</v>
      </c>
      <c r="I14" s="164">
        <f t="shared" si="0"/>
        <v>0</v>
      </c>
      <c r="J14" s="117"/>
    </row>
    <row r="15" spans="1:10" ht="15.75" customHeight="1" x14ac:dyDescent="0.2">
      <c r="A15" s="13"/>
      <c r="B15" s="4"/>
      <c r="C15" s="22"/>
      <c r="D15" s="22"/>
      <c r="E15" s="22"/>
      <c r="F15" s="3"/>
      <c r="G15" s="162">
        <f t="shared" si="1"/>
        <v>0</v>
      </c>
      <c r="H15" s="165">
        <f t="shared" si="2"/>
        <v>0</v>
      </c>
      <c r="I15" s="164">
        <f t="shared" si="0"/>
        <v>0</v>
      </c>
      <c r="J15" s="117"/>
    </row>
    <row r="16" spans="1:10" ht="15.75" customHeight="1" x14ac:dyDescent="0.2">
      <c r="A16" s="11"/>
      <c r="B16" s="4"/>
      <c r="C16" s="22"/>
      <c r="D16" s="22"/>
      <c r="E16" s="22"/>
      <c r="F16" s="3"/>
      <c r="G16" s="162">
        <f t="shared" si="1"/>
        <v>0</v>
      </c>
      <c r="H16" s="165">
        <f t="shared" si="2"/>
        <v>0</v>
      </c>
      <c r="I16" s="164">
        <f t="shared" si="0"/>
        <v>0</v>
      </c>
      <c r="J16" s="117"/>
    </row>
    <row r="17" spans="1:10" ht="15.75" customHeight="1" x14ac:dyDescent="0.2">
      <c r="A17" s="12"/>
      <c r="B17" s="4"/>
      <c r="C17" s="22"/>
      <c r="D17" s="22"/>
      <c r="E17" s="22"/>
      <c r="F17" s="3"/>
      <c r="G17" s="162">
        <f t="shared" si="1"/>
        <v>0</v>
      </c>
      <c r="H17" s="165">
        <f t="shared" si="2"/>
        <v>0</v>
      </c>
      <c r="I17" s="164">
        <f t="shared" ref="I17:I23" si="3">IF(B17+C17=0,(D17+E17+F17)/3,(B17+C17+D17+E17+F17-G17-H17)/3)</f>
        <v>0</v>
      </c>
      <c r="J17" s="117"/>
    </row>
    <row r="18" spans="1:10" ht="15.75" customHeight="1" x14ac:dyDescent="0.2">
      <c r="A18" s="11"/>
      <c r="B18" s="4"/>
      <c r="C18" s="22"/>
      <c r="D18" s="22"/>
      <c r="E18" s="22"/>
      <c r="F18" s="3"/>
      <c r="G18" s="162">
        <f t="shared" si="1"/>
        <v>0</v>
      </c>
      <c r="H18" s="165">
        <f t="shared" si="2"/>
        <v>0</v>
      </c>
      <c r="I18" s="164">
        <f t="shared" si="3"/>
        <v>0</v>
      </c>
      <c r="J18" s="117"/>
    </row>
    <row r="19" spans="1:10" ht="15.75" customHeight="1" x14ac:dyDescent="0.2">
      <c r="A19" s="12"/>
      <c r="B19" s="4"/>
      <c r="C19" s="22"/>
      <c r="D19" s="22"/>
      <c r="E19" s="22"/>
      <c r="F19" s="3"/>
      <c r="G19" s="162">
        <f t="shared" si="1"/>
        <v>0</v>
      </c>
      <c r="H19" s="165">
        <f t="shared" si="2"/>
        <v>0</v>
      </c>
      <c r="I19" s="164">
        <f t="shared" si="3"/>
        <v>0</v>
      </c>
      <c r="J19" s="117"/>
    </row>
    <row r="20" spans="1:10" ht="15.75" customHeight="1" x14ac:dyDescent="0.2">
      <c r="A20" s="11"/>
      <c r="B20" s="4"/>
      <c r="C20" s="22"/>
      <c r="D20" s="22"/>
      <c r="E20" s="22"/>
      <c r="F20" s="3"/>
      <c r="G20" s="162">
        <f t="shared" si="1"/>
        <v>0</v>
      </c>
      <c r="H20" s="165">
        <f t="shared" si="2"/>
        <v>0</v>
      </c>
      <c r="I20" s="164">
        <f t="shared" si="3"/>
        <v>0</v>
      </c>
      <c r="J20" s="117"/>
    </row>
    <row r="21" spans="1:10" ht="15.75" customHeight="1" x14ac:dyDescent="0.2">
      <c r="A21" s="12"/>
      <c r="B21" s="4"/>
      <c r="C21" s="22"/>
      <c r="D21" s="22"/>
      <c r="E21" s="22"/>
      <c r="F21" s="3"/>
      <c r="G21" s="162">
        <f t="shared" si="1"/>
        <v>0</v>
      </c>
      <c r="H21" s="165">
        <f t="shared" si="2"/>
        <v>0</v>
      </c>
      <c r="I21" s="164">
        <f t="shared" si="3"/>
        <v>0</v>
      </c>
      <c r="J21" s="117"/>
    </row>
    <row r="22" spans="1:10" ht="15.75" customHeight="1" x14ac:dyDescent="0.2">
      <c r="A22" s="11"/>
      <c r="B22" s="4"/>
      <c r="C22" s="22"/>
      <c r="D22" s="22"/>
      <c r="E22" s="22"/>
      <c r="F22" s="3"/>
      <c r="G22" s="162">
        <f t="shared" si="1"/>
        <v>0</v>
      </c>
      <c r="H22" s="165">
        <f t="shared" si="2"/>
        <v>0</v>
      </c>
      <c r="I22" s="164">
        <f t="shared" si="3"/>
        <v>0</v>
      </c>
      <c r="J22" s="117"/>
    </row>
    <row r="23" spans="1:10" ht="15.75" customHeight="1" thickBot="1" x14ac:dyDescent="0.25">
      <c r="A23" s="14"/>
      <c r="B23" s="23"/>
      <c r="C23" s="24"/>
      <c r="D23" s="24"/>
      <c r="E23" s="24"/>
      <c r="F23" s="25"/>
      <c r="G23" s="166">
        <f t="shared" si="1"/>
        <v>0</v>
      </c>
      <c r="H23" s="166">
        <f t="shared" si="2"/>
        <v>0</v>
      </c>
      <c r="I23" s="167">
        <f t="shared" si="3"/>
        <v>0</v>
      </c>
      <c r="J23" s="117"/>
    </row>
    <row r="24" spans="1:10" x14ac:dyDescent="0.15">
      <c r="A24" s="117"/>
      <c r="B24" s="113"/>
      <c r="C24" s="113"/>
      <c r="D24" s="113"/>
      <c r="E24" s="113"/>
      <c r="F24" s="113"/>
      <c r="G24" s="113"/>
      <c r="H24" s="114"/>
      <c r="I24" s="160"/>
      <c r="J24" s="117"/>
    </row>
    <row r="25" spans="1:10" x14ac:dyDescent="0.15">
      <c r="A25" s="175" t="s">
        <v>80</v>
      </c>
      <c r="B25" s="113"/>
      <c r="C25" s="113"/>
      <c r="D25" s="113"/>
      <c r="E25" s="113"/>
      <c r="F25" s="113"/>
      <c r="G25" s="113"/>
    </row>
    <row r="26" spans="1:10" ht="11.25" x14ac:dyDescent="0.2">
      <c r="A26" s="175" t="s">
        <v>89</v>
      </c>
      <c r="B26" s="198"/>
      <c r="C26" s="198"/>
      <c r="D26" s="198"/>
      <c r="E26" s="198"/>
      <c r="F26" s="198"/>
      <c r="G26" s="198"/>
      <c r="H26" s="48"/>
      <c r="I26" s="49"/>
    </row>
    <row r="27" spans="1:10" x14ac:dyDescent="0.15">
      <c r="A27" s="117"/>
      <c r="B27" s="113"/>
      <c r="C27" s="113"/>
      <c r="D27" s="113"/>
      <c r="E27" s="113"/>
      <c r="F27" s="113"/>
      <c r="G27" s="113"/>
      <c r="H27" s="114"/>
      <c r="I27" s="160"/>
      <c r="J27" s="117"/>
    </row>
    <row r="28" spans="1:10" x14ac:dyDescent="0.15">
      <c r="A28" s="117"/>
      <c r="B28" s="113"/>
      <c r="C28" s="113"/>
      <c r="D28" s="113"/>
      <c r="E28" s="113"/>
      <c r="F28" s="113"/>
      <c r="G28" s="113"/>
      <c r="H28" s="114"/>
      <c r="I28" s="160"/>
    </row>
  </sheetData>
  <sheetProtection algorithmName="SHA-512" hashValue="KSJ68b+bOBqCS/jd8p7QhqrdtaGzM4ljwmb5sE9eZ8eIXYAT40PLvKOPYAYe9DVFqVeItVK1PhM0oblUcvBJaA==" saltValue="pQf0THDCIo7MQL9rLmVaZg==" spinCount="100000" sheet="1" objects="1" scenarios="1"/>
  <mergeCells count="2">
    <mergeCell ref="B6:F6"/>
    <mergeCell ref="B7:F7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9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P83"/>
  <sheetViews>
    <sheetView showGridLines="0" tabSelected="1" zoomScaleNormal="100" workbookViewId="0">
      <selection activeCell="E49" sqref="E49"/>
    </sheetView>
  </sheetViews>
  <sheetFormatPr baseColWidth="10" defaultColWidth="11.5703125" defaultRowHeight="9" x14ac:dyDescent="0.15"/>
  <cols>
    <col min="1" max="1" width="15.7109375" style="39" customWidth="1"/>
    <col min="2" max="2" width="8.140625" style="37" customWidth="1"/>
    <col min="3" max="4" width="10.28515625" style="37" customWidth="1"/>
    <col min="5" max="5" width="9.140625" style="38" customWidth="1"/>
    <col min="6" max="6" width="7.42578125" style="38" customWidth="1"/>
    <col min="7" max="8" width="9.7109375" style="39" customWidth="1"/>
    <col min="9" max="9" width="6.140625" style="39" customWidth="1"/>
    <col min="10" max="12" width="11.5703125" style="39" hidden="1" customWidth="1"/>
    <col min="13" max="14" width="10.7109375" style="37" customWidth="1"/>
    <col min="15" max="253" width="11.5703125" style="39"/>
    <col min="254" max="254" width="13" style="39" customWidth="1"/>
    <col min="255" max="255" width="7.28515625" style="39" customWidth="1"/>
    <col min="256" max="256" width="8.85546875" style="39" customWidth="1"/>
    <col min="257" max="257" width="9.140625" style="39" customWidth="1"/>
    <col min="258" max="258" width="6.5703125" style="39" customWidth="1"/>
    <col min="259" max="259" width="9.28515625" style="39" customWidth="1"/>
    <col min="260" max="260" width="9.140625" style="39" customWidth="1"/>
    <col min="261" max="261" width="8.28515625" style="39" customWidth="1"/>
    <col min="262" max="262" width="7.7109375" style="39" customWidth="1"/>
    <col min="263" max="263" width="7.85546875" style="39" customWidth="1"/>
    <col min="264" max="264" width="12.140625" style="39" customWidth="1"/>
    <col min="265" max="265" width="12.5703125" style="39" customWidth="1"/>
    <col min="266" max="509" width="11.5703125" style="39"/>
    <col min="510" max="510" width="13" style="39" customWidth="1"/>
    <col min="511" max="511" width="7.28515625" style="39" customWidth="1"/>
    <col min="512" max="512" width="8.85546875" style="39" customWidth="1"/>
    <col min="513" max="513" width="9.140625" style="39" customWidth="1"/>
    <col min="514" max="514" width="6.5703125" style="39" customWidth="1"/>
    <col min="515" max="515" width="9.28515625" style="39" customWidth="1"/>
    <col min="516" max="516" width="9.140625" style="39" customWidth="1"/>
    <col min="517" max="517" width="8.28515625" style="39" customWidth="1"/>
    <col min="518" max="518" width="7.7109375" style="39" customWidth="1"/>
    <col min="519" max="519" width="7.85546875" style="39" customWidth="1"/>
    <col min="520" max="520" width="12.140625" style="39" customWidth="1"/>
    <col min="521" max="521" width="12.5703125" style="39" customWidth="1"/>
    <col min="522" max="765" width="11.5703125" style="39"/>
    <col min="766" max="766" width="13" style="39" customWidth="1"/>
    <col min="767" max="767" width="7.28515625" style="39" customWidth="1"/>
    <col min="768" max="768" width="8.85546875" style="39" customWidth="1"/>
    <col min="769" max="769" width="9.140625" style="39" customWidth="1"/>
    <col min="770" max="770" width="6.5703125" style="39" customWidth="1"/>
    <col min="771" max="771" width="9.28515625" style="39" customWidth="1"/>
    <col min="772" max="772" width="9.140625" style="39" customWidth="1"/>
    <col min="773" max="773" width="8.28515625" style="39" customWidth="1"/>
    <col min="774" max="774" width="7.7109375" style="39" customWidth="1"/>
    <col min="775" max="775" width="7.85546875" style="39" customWidth="1"/>
    <col min="776" max="776" width="12.140625" style="39" customWidth="1"/>
    <col min="777" max="777" width="12.5703125" style="39" customWidth="1"/>
    <col min="778" max="1021" width="11.5703125" style="39"/>
    <col min="1022" max="1022" width="13" style="39" customWidth="1"/>
    <col min="1023" max="1023" width="7.28515625" style="39" customWidth="1"/>
    <col min="1024" max="1024" width="8.85546875" style="39" customWidth="1"/>
    <col min="1025" max="1025" width="9.140625" style="39" customWidth="1"/>
    <col min="1026" max="1026" width="6.5703125" style="39" customWidth="1"/>
    <col min="1027" max="1027" width="9.28515625" style="39" customWidth="1"/>
    <col min="1028" max="1028" width="9.140625" style="39" customWidth="1"/>
    <col min="1029" max="1029" width="8.28515625" style="39" customWidth="1"/>
    <col min="1030" max="1030" width="7.7109375" style="39" customWidth="1"/>
    <col min="1031" max="1031" width="7.85546875" style="39" customWidth="1"/>
    <col min="1032" max="1032" width="12.140625" style="39" customWidth="1"/>
    <col min="1033" max="1033" width="12.5703125" style="39" customWidth="1"/>
    <col min="1034" max="1277" width="11.5703125" style="39"/>
    <col min="1278" max="1278" width="13" style="39" customWidth="1"/>
    <col min="1279" max="1279" width="7.28515625" style="39" customWidth="1"/>
    <col min="1280" max="1280" width="8.85546875" style="39" customWidth="1"/>
    <col min="1281" max="1281" width="9.140625" style="39" customWidth="1"/>
    <col min="1282" max="1282" width="6.5703125" style="39" customWidth="1"/>
    <col min="1283" max="1283" width="9.28515625" style="39" customWidth="1"/>
    <col min="1284" max="1284" width="9.140625" style="39" customWidth="1"/>
    <col min="1285" max="1285" width="8.28515625" style="39" customWidth="1"/>
    <col min="1286" max="1286" width="7.7109375" style="39" customWidth="1"/>
    <col min="1287" max="1287" width="7.85546875" style="39" customWidth="1"/>
    <col min="1288" max="1288" width="12.140625" style="39" customWidth="1"/>
    <col min="1289" max="1289" width="12.5703125" style="39" customWidth="1"/>
    <col min="1290" max="1533" width="11.5703125" style="39"/>
    <col min="1534" max="1534" width="13" style="39" customWidth="1"/>
    <col min="1535" max="1535" width="7.28515625" style="39" customWidth="1"/>
    <col min="1536" max="1536" width="8.85546875" style="39" customWidth="1"/>
    <col min="1537" max="1537" width="9.140625" style="39" customWidth="1"/>
    <col min="1538" max="1538" width="6.5703125" style="39" customWidth="1"/>
    <col min="1539" max="1539" width="9.28515625" style="39" customWidth="1"/>
    <col min="1540" max="1540" width="9.140625" style="39" customWidth="1"/>
    <col min="1541" max="1541" width="8.28515625" style="39" customWidth="1"/>
    <col min="1542" max="1542" width="7.7109375" style="39" customWidth="1"/>
    <col min="1543" max="1543" width="7.85546875" style="39" customWidth="1"/>
    <col min="1544" max="1544" width="12.140625" style="39" customWidth="1"/>
    <col min="1545" max="1545" width="12.5703125" style="39" customWidth="1"/>
    <col min="1546" max="1789" width="11.5703125" style="39"/>
    <col min="1790" max="1790" width="13" style="39" customWidth="1"/>
    <col min="1791" max="1791" width="7.28515625" style="39" customWidth="1"/>
    <col min="1792" max="1792" width="8.85546875" style="39" customWidth="1"/>
    <col min="1793" max="1793" width="9.140625" style="39" customWidth="1"/>
    <col min="1794" max="1794" width="6.5703125" style="39" customWidth="1"/>
    <col min="1795" max="1795" width="9.28515625" style="39" customWidth="1"/>
    <col min="1796" max="1796" width="9.140625" style="39" customWidth="1"/>
    <col min="1797" max="1797" width="8.28515625" style="39" customWidth="1"/>
    <col min="1798" max="1798" width="7.7109375" style="39" customWidth="1"/>
    <col min="1799" max="1799" width="7.85546875" style="39" customWidth="1"/>
    <col min="1800" max="1800" width="12.140625" style="39" customWidth="1"/>
    <col min="1801" max="1801" width="12.5703125" style="39" customWidth="1"/>
    <col min="1802" max="2045" width="11.5703125" style="39"/>
    <col min="2046" max="2046" width="13" style="39" customWidth="1"/>
    <col min="2047" max="2047" width="7.28515625" style="39" customWidth="1"/>
    <col min="2048" max="2048" width="8.85546875" style="39" customWidth="1"/>
    <col min="2049" max="2049" width="9.140625" style="39" customWidth="1"/>
    <col min="2050" max="2050" width="6.5703125" style="39" customWidth="1"/>
    <col min="2051" max="2051" width="9.28515625" style="39" customWidth="1"/>
    <col min="2052" max="2052" width="9.140625" style="39" customWidth="1"/>
    <col min="2053" max="2053" width="8.28515625" style="39" customWidth="1"/>
    <col min="2054" max="2054" width="7.7109375" style="39" customWidth="1"/>
    <col min="2055" max="2055" width="7.85546875" style="39" customWidth="1"/>
    <col min="2056" max="2056" width="12.140625" style="39" customWidth="1"/>
    <col min="2057" max="2057" width="12.5703125" style="39" customWidth="1"/>
    <col min="2058" max="2301" width="11.5703125" style="39"/>
    <col min="2302" max="2302" width="13" style="39" customWidth="1"/>
    <col min="2303" max="2303" width="7.28515625" style="39" customWidth="1"/>
    <col min="2304" max="2304" width="8.85546875" style="39" customWidth="1"/>
    <col min="2305" max="2305" width="9.140625" style="39" customWidth="1"/>
    <col min="2306" max="2306" width="6.5703125" style="39" customWidth="1"/>
    <col min="2307" max="2307" width="9.28515625" style="39" customWidth="1"/>
    <col min="2308" max="2308" width="9.140625" style="39" customWidth="1"/>
    <col min="2309" max="2309" width="8.28515625" style="39" customWidth="1"/>
    <col min="2310" max="2310" width="7.7109375" style="39" customWidth="1"/>
    <col min="2311" max="2311" width="7.85546875" style="39" customWidth="1"/>
    <col min="2312" max="2312" width="12.140625" style="39" customWidth="1"/>
    <col min="2313" max="2313" width="12.5703125" style="39" customWidth="1"/>
    <col min="2314" max="2557" width="11.5703125" style="39"/>
    <col min="2558" max="2558" width="13" style="39" customWidth="1"/>
    <col min="2559" max="2559" width="7.28515625" style="39" customWidth="1"/>
    <col min="2560" max="2560" width="8.85546875" style="39" customWidth="1"/>
    <col min="2561" max="2561" width="9.140625" style="39" customWidth="1"/>
    <col min="2562" max="2562" width="6.5703125" style="39" customWidth="1"/>
    <col min="2563" max="2563" width="9.28515625" style="39" customWidth="1"/>
    <col min="2564" max="2564" width="9.140625" style="39" customWidth="1"/>
    <col min="2565" max="2565" width="8.28515625" style="39" customWidth="1"/>
    <col min="2566" max="2566" width="7.7109375" style="39" customWidth="1"/>
    <col min="2567" max="2567" width="7.85546875" style="39" customWidth="1"/>
    <col min="2568" max="2568" width="12.140625" style="39" customWidth="1"/>
    <col min="2569" max="2569" width="12.5703125" style="39" customWidth="1"/>
    <col min="2570" max="2813" width="11.5703125" style="39"/>
    <col min="2814" max="2814" width="13" style="39" customWidth="1"/>
    <col min="2815" max="2815" width="7.28515625" style="39" customWidth="1"/>
    <col min="2816" max="2816" width="8.85546875" style="39" customWidth="1"/>
    <col min="2817" max="2817" width="9.140625" style="39" customWidth="1"/>
    <col min="2818" max="2818" width="6.5703125" style="39" customWidth="1"/>
    <col min="2819" max="2819" width="9.28515625" style="39" customWidth="1"/>
    <col min="2820" max="2820" width="9.140625" style="39" customWidth="1"/>
    <col min="2821" max="2821" width="8.28515625" style="39" customWidth="1"/>
    <col min="2822" max="2822" width="7.7109375" style="39" customWidth="1"/>
    <col min="2823" max="2823" width="7.85546875" style="39" customWidth="1"/>
    <col min="2824" max="2824" width="12.140625" style="39" customWidth="1"/>
    <col min="2825" max="2825" width="12.5703125" style="39" customWidth="1"/>
    <col min="2826" max="3069" width="11.5703125" style="39"/>
    <col min="3070" max="3070" width="13" style="39" customWidth="1"/>
    <col min="3071" max="3071" width="7.28515625" style="39" customWidth="1"/>
    <col min="3072" max="3072" width="8.85546875" style="39" customWidth="1"/>
    <col min="3073" max="3073" width="9.140625" style="39" customWidth="1"/>
    <col min="3074" max="3074" width="6.5703125" style="39" customWidth="1"/>
    <col min="3075" max="3075" width="9.28515625" style="39" customWidth="1"/>
    <col min="3076" max="3076" width="9.140625" style="39" customWidth="1"/>
    <col min="3077" max="3077" width="8.28515625" style="39" customWidth="1"/>
    <col min="3078" max="3078" width="7.7109375" style="39" customWidth="1"/>
    <col min="3079" max="3079" width="7.85546875" style="39" customWidth="1"/>
    <col min="3080" max="3080" width="12.140625" style="39" customWidth="1"/>
    <col min="3081" max="3081" width="12.5703125" style="39" customWidth="1"/>
    <col min="3082" max="3325" width="11.5703125" style="39"/>
    <col min="3326" max="3326" width="13" style="39" customWidth="1"/>
    <col min="3327" max="3327" width="7.28515625" style="39" customWidth="1"/>
    <col min="3328" max="3328" width="8.85546875" style="39" customWidth="1"/>
    <col min="3329" max="3329" width="9.140625" style="39" customWidth="1"/>
    <col min="3330" max="3330" width="6.5703125" style="39" customWidth="1"/>
    <col min="3331" max="3331" width="9.28515625" style="39" customWidth="1"/>
    <col min="3332" max="3332" width="9.140625" style="39" customWidth="1"/>
    <col min="3333" max="3333" width="8.28515625" style="39" customWidth="1"/>
    <col min="3334" max="3334" width="7.7109375" style="39" customWidth="1"/>
    <col min="3335" max="3335" width="7.85546875" style="39" customWidth="1"/>
    <col min="3336" max="3336" width="12.140625" style="39" customWidth="1"/>
    <col min="3337" max="3337" width="12.5703125" style="39" customWidth="1"/>
    <col min="3338" max="3581" width="11.5703125" style="39"/>
    <col min="3582" max="3582" width="13" style="39" customWidth="1"/>
    <col min="3583" max="3583" width="7.28515625" style="39" customWidth="1"/>
    <col min="3584" max="3584" width="8.85546875" style="39" customWidth="1"/>
    <col min="3585" max="3585" width="9.140625" style="39" customWidth="1"/>
    <col min="3586" max="3586" width="6.5703125" style="39" customWidth="1"/>
    <col min="3587" max="3587" width="9.28515625" style="39" customWidth="1"/>
    <col min="3588" max="3588" width="9.140625" style="39" customWidth="1"/>
    <col min="3589" max="3589" width="8.28515625" style="39" customWidth="1"/>
    <col min="3590" max="3590" width="7.7109375" style="39" customWidth="1"/>
    <col min="3591" max="3591" width="7.85546875" style="39" customWidth="1"/>
    <col min="3592" max="3592" width="12.140625" style="39" customWidth="1"/>
    <col min="3593" max="3593" width="12.5703125" style="39" customWidth="1"/>
    <col min="3594" max="3837" width="11.5703125" style="39"/>
    <col min="3838" max="3838" width="13" style="39" customWidth="1"/>
    <col min="3839" max="3839" width="7.28515625" style="39" customWidth="1"/>
    <col min="3840" max="3840" width="8.85546875" style="39" customWidth="1"/>
    <col min="3841" max="3841" width="9.140625" style="39" customWidth="1"/>
    <col min="3842" max="3842" width="6.5703125" style="39" customWidth="1"/>
    <col min="3843" max="3843" width="9.28515625" style="39" customWidth="1"/>
    <col min="3844" max="3844" width="9.140625" style="39" customWidth="1"/>
    <col min="3845" max="3845" width="8.28515625" style="39" customWidth="1"/>
    <col min="3846" max="3846" width="7.7109375" style="39" customWidth="1"/>
    <col min="3847" max="3847" width="7.85546875" style="39" customWidth="1"/>
    <col min="3848" max="3848" width="12.140625" style="39" customWidth="1"/>
    <col min="3849" max="3849" width="12.5703125" style="39" customWidth="1"/>
    <col min="3850" max="4093" width="11.5703125" style="39"/>
    <col min="4094" max="4094" width="13" style="39" customWidth="1"/>
    <col min="4095" max="4095" width="7.28515625" style="39" customWidth="1"/>
    <col min="4096" max="4096" width="8.85546875" style="39" customWidth="1"/>
    <col min="4097" max="4097" width="9.140625" style="39" customWidth="1"/>
    <col min="4098" max="4098" width="6.5703125" style="39" customWidth="1"/>
    <col min="4099" max="4099" width="9.28515625" style="39" customWidth="1"/>
    <col min="4100" max="4100" width="9.140625" style="39" customWidth="1"/>
    <col min="4101" max="4101" width="8.28515625" style="39" customWidth="1"/>
    <col min="4102" max="4102" width="7.7109375" style="39" customWidth="1"/>
    <col min="4103" max="4103" width="7.85546875" style="39" customWidth="1"/>
    <col min="4104" max="4104" width="12.140625" style="39" customWidth="1"/>
    <col min="4105" max="4105" width="12.5703125" style="39" customWidth="1"/>
    <col min="4106" max="4349" width="11.5703125" style="39"/>
    <col min="4350" max="4350" width="13" style="39" customWidth="1"/>
    <col min="4351" max="4351" width="7.28515625" style="39" customWidth="1"/>
    <col min="4352" max="4352" width="8.85546875" style="39" customWidth="1"/>
    <col min="4353" max="4353" width="9.140625" style="39" customWidth="1"/>
    <col min="4354" max="4354" width="6.5703125" style="39" customWidth="1"/>
    <col min="4355" max="4355" width="9.28515625" style="39" customWidth="1"/>
    <col min="4356" max="4356" width="9.140625" style="39" customWidth="1"/>
    <col min="4357" max="4357" width="8.28515625" style="39" customWidth="1"/>
    <col min="4358" max="4358" width="7.7109375" style="39" customWidth="1"/>
    <col min="4359" max="4359" width="7.85546875" style="39" customWidth="1"/>
    <col min="4360" max="4360" width="12.140625" style="39" customWidth="1"/>
    <col min="4361" max="4361" width="12.5703125" style="39" customWidth="1"/>
    <col min="4362" max="4605" width="11.5703125" style="39"/>
    <col min="4606" max="4606" width="13" style="39" customWidth="1"/>
    <col min="4607" max="4607" width="7.28515625" style="39" customWidth="1"/>
    <col min="4608" max="4608" width="8.85546875" style="39" customWidth="1"/>
    <col min="4609" max="4609" width="9.140625" style="39" customWidth="1"/>
    <col min="4610" max="4610" width="6.5703125" style="39" customWidth="1"/>
    <col min="4611" max="4611" width="9.28515625" style="39" customWidth="1"/>
    <col min="4612" max="4612" width="9.140625" style="39" customWidth="1"/>
    <col min="4613" max="4613" width="8.28515625" style="39" customWidth="1"/>
    <col min="4614" max="4614" width="7.7109375" style="39" customWidth="1"/>
    <col min="4615" max="4615" width="7.85546875" style="39" customWidth="1"/>
    <col min="4616" max="4616" width="12.140625" style="39" customWidth="1"/>
    <col min="4617" max="4617" width="12.5703125" style="39" customWidth="1"/>
    <col min="4618" max="4861" width="11.5703125" style="39"/>
    <col min="4862" max="4862" width="13" style="39" customWidth="1"/>
    <col min="4863" max="4863" width="7.28515625" style="39" customWidth="1"/>
    <col min="4864" max="4864" width="8.85546875" style="39" customWidth="1"/>
    <col min="4865" max="4865" width="9.140625" style="39" customWidth="1"/>
    <col min="4866" max="4866" width="6.5703125" style="39" customWidth="1"/>
    <col min="4867" max="4867" width="9.28515625" style="39" customWidth="1"/>
    <col min="4868" max="4868" width="9.140625" style="39" customWidth="1"/>
    <col min="4869" max="4869" width="8.28515625" style="39" customWidth="1"/>
    <col min="4870" max="4870" width="7.7109375" style="39" customWidth="1"/>
    <col min="4871" max="4871" width="7.85546875" style="39" customWidth="1"/>
    <col min="4872" max="4872" width="12.140625" style="39" customWidth="1"/>
    <col min="4873" max="4873" width="12.5703125" style="39" customWidth="1"/>
    <col min="4874" max="5117" width="11.5703125" style="39"/>
    <col min="5118" max="5118" width="13" style="39" customWidth="1"/>
    <col min="5119" max="5119" width="7.28515625" style="39" customWidth="1"/>
    <col min="5120" max="5120" width="8.85546875" style="39" customWidth="1"/>
    <col min="5121" max="5121" width="9.140625" style="39" customWidth="1"/>
    <col min="5122" max="5122" width="6.5703125" style="39" customWidth="1"/>
    <col min="5123" max="5123" width="9.28515625" style="39" customWidth="1"/>
    <col min="5124" max="5124" width="9.140625" style="39" customWidth="1"/>
    <col min="5125" max="5125" width="8.28515625" style="39" customWidth="1"/>
    <col min="5126" max="5126" width="7.7109375" style="39" customWidth="1"/>
    <col min="5127" max="5127" width="7.85546875" style="39" customWidth="1"/>
    <col min="5128" max="5128" width="12.140625" style="39" customWidth="1"/>
    <col min="5129" max="5129" width="12.5703125" style="39" customWidth="1"/>
    <col min="5130" max="5373" width="11.5703125" style="39"/>
    <col min="5374" max="5374" width="13" style="39" customWidth="1"/>
    <col min="5375" max="5375" width="7.28515625" style="39" customWidth="1"/>
    <col min="5376" max="5376" width="8.85546875" style="39" customWidth="1"/>
    <col min="5377" max="5377" width="9.140625" style="39" customWidth="1"/>
    <col min="5378" max="5378" width="6.5703125" style="39" customWidth="1"/>
    <col min="5379" max="5379" width="9.28515625" style="39" customWidth="1"/>
    <col min="5380" max="5380" width="9.140625" style="39" customWidth="1"/>
    <col min="5381" max="5381" width="8.28515625" style="39" customWidth="1"/>
    <col min="5382" max="5382" width="7.7109375" style="39" customWidth="1"/>
    <col min="5383" max="5383" width="7.85546875" style="39" customWidth="1"/>
    <col min="5384" max="5384" width="12.140625" style="39" customWidth="1"/>
    <col min="5385" max="5385" width="12.5703125" style="39" customWidth="1"/>
    <col min="5386" max="5629" width="11.5703125" style="39"/>
    <col min="5630" max="5630" width="13" style="39" customWidth="1"/>
    <col min="5631" max="5631" width="7.28515625" style="39" customWidth="1"/>
    <col min="5632" max="5632" width="8.85546875" style="39" customWidth="1"/>
    <col min="5633" max="5633" width="9.140625" style="39" customWidth="1"/>
    <col min="5634" max="5634" width="6.5703125" style="39" customWidth="1"/>
    <col min="5635" max="5635" width="9.28515625" style="39" customWidth="1"/>
    <col min="5636" max="5636" width="9.140625" style="39" customWidth="1"/>
    <col min="5637" max="5637" width="8.28515625" style="39" customWidth="1"/>
    <col min="5638" max="5638" width="7.7109375" style="39" customWidth="1"/>
    <col min="5639" max="5639" width="7.85546875" style="39" customWidth="1"/>
    <col min="5640" max="5640" width="12.140625" style="39" customWidth="1"/>
    <col min="5641" max="5641" width="12.5703125" style="39" customWidth="1"/>
    <col min="5642" max="5885" width="11.5703125" style="39"/>
    <col min="5886" max="5886" width="13" style="39" customWidth="1"/>
    <col min="5887" max="5887" width="7.28515625" style="39" customWidth="1"/>
    <col min="5888" max="5888" width="8.85546875" style="39" customWidth="1"/>
    <col min="5889" max="5889" width="9.140625" style="39" customWidth="1"/>
    <col min="5890" max="5890" width="6.5703125" style="39" customWidth="1"/>
    <col min="5891" max="5891" width="9.28515625" style="39" customWidth="1"/>
    <col min="5892" max="5892" width="9.140625" style="39" customWidth="1"/>
    <col min="5893" max="5893" width="8.28515625" style="39" customWidth="1"/>
    <col min="5894" max="5894" width="7.7109375" style="39" customWidth="1"/>
    <col min="5895" max="5895" width="7.85546875" style="39" customWidth="1"/>
    <col min="5896" max="5896" width="12.140625" style="39" customWidth="1"/>
    <col min="5897" max="5897" width="12.5703125" style="39" customWidth="1"/>
    <col min="5898" max="6141" width="11.5703125" style="39"/>
    <col min="6142" max="6142" width="13" style="39" customWidth="1"/>
    <col min="6143" max="6143" width="7.28515625" style="39" customWidth="1"/>
    <col min="6144" max="6144" width="8.85546875" style="39" customWidth="1"/>
    <col min="6145" max="6145" width="9.140625" style="39" customWidth="1"/>
    <col min="6146" max="6146" width="6.5703125" style="39" customWidth="1"/>
    <col min="6147" max="6147" width="9.28515625" style="39" customWidth="1"/>
    <col min="6148" max="6148" width="9.140625" style="39" customWidth="1"/>
    <col min="6149" max="6149" width="8.28515625" style="39" customWidth="1"/>
    <col min="6150" max="6150" width="7.7109375" style="39" customWidth="1"/>
    <col min="6151" max="6151" width="7.85546875" style="39" customWidth="1"/>
    <col min="6152" max="6152" width="12.140625" style="39" customWidth="1"/>
    <col min="6153" max="6153" width="12.5703125" style="39" customWidth="1"/>
    <col min="6154" max="6397" width="11.5703125" style="39"/>
    <col min="6398" max="6398" width="13" style="39" customWidth="1"/>
    <col min="6399" max="6399" width="7.28515625" style="39" customWidth="1"/>
    <col min="6400" max="6400" width="8.85546875" style="39" customWidth="1"/>
    <col min="6401" max="6401" width="9.140625" style="39" customWidth="1"/>
    <col min="6402" max="6402" width="6.5703125" style="39" customWidth="1"/>
    <col min="6403" max="6403" width="9.28515625" style="39" customWidth="1"/>
    <col min="6404" max="6404" width="9.140625" style="39" customWidth="1"/>
    <col min="6405" max="6405" width="8.28515625" style="39" customWidth="1"/>
    <col min="6406" max="6406" width="7.7109375" style="39" customWidth="1"/>
    <col min="6407" max="6407" width="7.85546875" style="39" customWidth="1"/>
    <col min="6408" max="6408" width="12.140625" style="39" customWidth="1"/>
    <col min="6409" max="6409" width="12.5703125" style="39" customWidth="1"/>
    <col min="6410" max="6653" width="11.5703125" style="39"/>
    <col min="6654" max="6654" width="13" style="39" customWidth="1"/>
    <col min="6655" max="6655" width="7.28515625" style="39" customWidth="1"/>
    <col min="6656" max="6656" width="8.85546875" style="39" customWidth="1"/>
    <col min="6657" max="6657" width="9.140625" style="39" customWidth="1"/>
    <col min="6658" max="6658" width="6.5703125" style="39" customWidth="1"/>
    <col min="6659" max="6659" width="9.28515625" style="39" customWidth="1"/>
    <col min="6660" max="6660" width="9.140625" style="39" customWidth="1"/>
    <col min="6661" max="6661" width="8.28515625" style="39" customWidth="1"/>
    <col min="6662" max="6662" width="7.7109375" style="39" customWidth="1"/>
    <col min="6663" max="6663" width="7.85546875" style="39" customWidth="1"/>
    <col min="6664" max="6664" width="12.140625" style="39" customWidth="1"/>
    <col min="6665" max="6665" width="12.5703125" style="39" customWidth="1"/>
    <col min="6666" max="6909" width="11.5703125" style="39"/>
    <col min="6910" max="6910" width="13" style="39" customWidth="1"/>
    <col min="6911" max="6911" width="7.28515625" style="39" customWidth="1"/>
    <col min="6912" max="6912" width="8.85546875" style="39" customWidth="1"/>
    <col min="6913" max="6913" width="9.140625" style="39" customWidth="1"/>
    <col min="6914" max="6914" width="6.5703125" style="39" customWidth="1"/>
    <col min="6915" max="6915" width="9.28515625" style="39" customWidth="1"/>
    <col min="6916" max="6916" width="9.140625" style="39" customWidth="1"/>
    <col min="6917" max="6917" width="8.28515625" style="39" customWidth="1"/>
    <col min="6918" max="6918" width="7.7109375" style="39" customWidth="1"/>
    <col min="6919" max="6919" width="7.85546875" style="39" customWidth="1"/>
    <col min="6920" max="6920" width="12.140625" style="39" customWidth="1"/>
    <col min="6921" max="6921" width="12.5703125" style="39" customWidth="1"/>
    <col min="6922" max="7165" width="11.5703125" style="39"/>
    <col min="7166" max="7166" width="13" style="39" customWidth="1"/>
    <col min="7167" max="7167" width="7.28515625" style="39" customWidth="1"/>
    <col min="7168" max="7168" width="8.85546875" style="39" customWidth="1"/>
    <col min="7169" max="7169" width="9.140625" style="39" customWidth="1"/>
    <col min="7170" max="7170" width="6.5703125" style="39" customWidth="1"/>
    <col min="7171" max="7171" width="9.28515625" style="39" customWidth="1"/>
    <col min="7172" max="7172" width="9.140625" style="39" customWidth="1"/>
    <col min="7173" max="7173" width="8.28515625" style="39" customWidth="1"/>
    <col min="7174" max="7174" width="7.7109375" style="39" customWidth="1"/>
    <col min="7175" max="7175" width="7.85546875" style="39" customWidth="1"/>
    <col min="7176" max="7176" width="12.140625" style="39" customWidth="1"/>
    <col min="7177" max="7177" width="12.5703125" style="39" customWidth="1"/>
    <col min="7178" max="7421" width="11.5703125" style="39"/>
    <col min="7422" max="7422" width="13" style="39" customWidth="1"/>
    <col min="7423" max="7423" width="7.28515625" style="39" customWidth="1"/>
    <col min="7424" max="7424" width="8.85546875" style="39" customWidth="1"/>
    <col min="7425" max="7425" width="9.140625" style="39" customWidth="1"/>
    <col min="7426" max="7426" width="6.5703125" style="39" customWidth="1"/>
    <col min="7427" max="7427" width="9.28515625" style="39" customWidth="1"/>
    <col min="7428" max="7428" width="9.140625" style="39" customWidth="1"/>
    <col min="7429" max="7429" width="8.28515625" style="39" customWidth="1"/>
    <col min="7430" max="7430" width="7.7109375" style="39" customWidth="1"/>
    <col min="7431" max="7431" width="7.85546875" style="39" customWidth="1"/>
    <col min="7432" max="7432" width="12.140625" style="39" customWidth="1"/>
    <col min="7433" max="7433" width="12.5703125" style="39" customWidth="1"/>
    <col min="7434" max="7677" width="11.5703125" style="39"/>
    <col min="7678" max="7678" width="13" style="39" customWidth="1"/>
    <col min="7679" max="7679" width="7.28515625" style="39" customWidth="1"/>
    <col min="7680" max="7680" width="8.85546875" style="39" customWidth="1"/>
    <col min="7681" max="7681" width="9.140625" style="39" customWidth="1"/>
    <col min="7682" max="7682" width="6.5703125" style="39" customWidth="1"/>
    <col min="7683" max="7683" width="9.28515625" style="39" customWidth="1"/>
    <col min="7684" max="7684" width="9.140625" style="39" customWidth="1"/>
    <col min="7685" max="7685" width="8.28515625" style="39" customWidth="1"/>
    <col min="7686" max="7686" width="7.7109375" style="39" customWidth="1"/>
    <col min="7687" max="7687" width="7.85546875" style="39" customWidth="1"/>
    <col min="7688" max="7688" width="12.140625" style="39" customWidth="1"/>
    <col min="7689" max="7689" width="12.5703125" style="39" customWidth="1"/>
    <col min="7690" max="7933" width="11.5703125" style="39"/>
    <col min="7934" max="7934" width="13" style="39" customWidth="1"/>
    <col min="7935" max="7935" width="7.28515625" style="39" customWidth="1"/>
    <col min="7936" max="7936" width="8.85546875" style="39" customWidth="1"/>
    <col min="7937" max="7937" width="9.140625" style="39" customWidth="1"/>
    <col min="7938" max="7938" width="6.5703125" style="39" customWidth="1"/>
    <col min="7939" max="7939" width="9.28515625" style="39" customWidth="1"/>
    <col min="7940" max="7940" width="9.140625" style="39" customWidth="1"/>
    <col min="7941" max="7941" width="8.28515625" style="39" customWidth="1"/>
    <col min="7942" max="7942" width="7.7109375" style="39" customWidth="1"/>
    <col min="7943" max="7943" width="7.85546875" style="39" customWidth="1"/>
    <col min="7944" max="7944" width="12.140625" style="39" customWidth="1"/>
    <col min="7945" max="7945" width="12.5703125" style="39" customWidth="1"/>
    <col min="7946" max="8189" width="11.5703125" style="39"/>
    <col min="8190" max="8190" width="13" style="39" customWidth="1"/>
    <col min="8191" max="8191" width="7.28515625" style="39" customWidth="1"/>
    <col min="8192" max="8192" width="8.85546875" style="39" customWidth="1"/>
    <col min="8193" max="8193" width="9.140625" style="39" customWidth="1"/>
    <col min="8194" max="8194" width="6.5703125" style="39" customWidth="1"/>
    <col min="8195" max="8195" width="9.28515625" style="39" customWidth="1"/>
    <col min="8196" max="8196" width="9.140625" style="39" customWidth="1"/>
    <col min="8197" max="8197" width="8.28515625" style="39" customWidth="1"/>
    <col min="8198" max="8198" width="7.7109375" style="39" customWidth="1"/>
    <col min="8199" max="8199" width="7.85546875" style="39" customWidth="1"/>
    <col min="8200" max="8200" width="12.140625" style="39" customWidth="1"/>
    <col min="8201" max="8201" width="12.5703125" style="39" customWidth="1"/>
    <col min="8202" max="8445" width="11.5703125" style="39"/>
    <col min="8446" max="8446" width="13" style="39" customWidth="1"/>
    <col min="8447" max="8447" width="7.28515625" style="39" customWidth="1"/>
    <col min="8448" max="8448" width="8.85546875" style="39" customWidth="1"/>
    <col min="8449" max="8449" width="9.140625" style="39" customWidth="1"/>
    <col min="8450" max="8450" width="6.5703125" style="39" customWidth="1"/>
    <col min="8451" max="8451" width="9.28515625" style="39" customWidth="1"/>
    <col min="8452" max="8452" width="9.140625" style="39" customWidth="1"/>
    <col min="8453" max="8453" width="8.28515625" style="39" customWidth="1"/>
    <col min="8454" max="8454" width="7.7109375" style="39" customWidth="1"/>
    <col min="8455" max="8455" width="7.85546875" style="39" customWidth="1"/>
    <col min="8456" max="8456" width="12.140625" style="39" customWidth="1"/>
    <col min="8457" max="8457" width="12.5703125" style="39" customWidth="1"/>
    <col min="8458" max="8701" width="11.5703125" style="39"/>
    <col min="8702" max="8702" width="13" style="39" customWidth="1"/>
    <col min="8703" max="8703" width="7.28515625" style="39" customWidth="1"/>
    <col min="8704" max="8704" width="8.85546875" style="39" customWidth="1"/>
    <col min="8705" max="8705" width="9.140625" style="39" customWidth="1"/>
    <col min="8706" max="8706" width="6.5703125" style="39" customWidth="1"/>
    <col min="8707" max="8707" width="9.28515625" style="39" customWidth="1"/>
    <col min="8708" max="8708" width="9.140625" style="39" customWidth="1"/>
    <col min="8709" max="8709" width="8.28515625" style="39" customWidth="1"/>
    <col min="8710" max="8710" width="7.7109375" style="39" customWidth="1"/>
    <col min="8711" max="8711" width="7.85546875" style="39" customWidth="1"/>
    <col min="8712" max="8712" width="12.140625" style="39" customWidth="1"/>
    <col min="8713" max="8713" width="12.5703125" style="39" customWidth="1"/>
    <col min="8714" max="8957" width="11.5703125" style="39"/>
    <col min="8958" max="8958" width="13" style="39" customWidth="1"/>
    <col min="8959" max="8959" width="7.28515625" style="39" customWidth="1"/>
    <col min="8960" max="8960" width="8.85546875" style="39" customWidth="1"/>
    <col min="8961" max="8961" width="9.140625" style="39" customWidth="1"/>
    <col min="8962" max="8962" width="6.5703125" style="39" customWidth="1"/>
    <col min="8963" max="8963" width="9.28515625" style="39" customWidth="1"/>
    <col min="8964" max="8964" width="9.140625" style="39" customWidth="1"/>
    <col min="8965" max="8965" width="8.28515625" style="39" customWidth="1"/>
    <col min="8966" max="8966" width="7.7109375" style="39" customWidth="1"/>
    <col min="8967" max="8967" width="7.85546875" style="39" customWidth="1"/>
    <col min="8968" max="8968" width="12.140625" style="39" customWidth="1"/>
    <col min="8969" max="8969" width="12.5703125" style="39" customWidth="1"/>
    <col min="8970" max="9213" width="11.5703125" style="39"/>
    <col min="9214" max="9214" width="13" style="39" customWidth="1"/>
    <col min="9215" max="9215" width="7.28515625" style="39" customWidth="1"/>
    <col min="9216" max="9216" width="8.85546875" style="39" customWidth="1"/>
    <col min="9217" max="9217" width="9.140625" style="39" customWidth="1"/>
    <col min="9218" max="9218" width="6.5703125" style="39" customWidth="1"/>
    <col min="9219" max="9219" width="9.28515625" style="39" customWidth="1"/>
    <col min="9220" max="9220" width="9.140625" style="39" customWidth="1"/>
    <col min="9221" max="9221" width="8.28515625" style="39" customWidth="1"/>
    <col min="9222" max="9222" width="7.7109375" style="39" customWidth="1"/>
    <col min="9223" max="9223" width="7.85546875" style="39" customWidth="1"/>
    <col min="9224" max="9224" width="12.140625" style="39" customWidth="1"/>
    <col min="9225" max="9225" width="12.5703125" style="39" customWidth="1"/>
    <col min="9226" max="9469" width="11.5703125" style="39"/>
    <col min="9470" max="9470" width="13" style="39" customWidth="1"/>
    <col min="9471" max="9471" width="7.28515625" style="39" customWidth="1"/>
    <col min="9472" max="9472" width="8.85546875" style="39" customWidth="1"/>
    <col min="9473" max="9473" width="9.140625" style="39" customWidth="1"/>
    <col min="9474" max="9474" width="6.5703125" style="39" customWidth="1"/>
    <col min="9475" max="9475" width="9.28515625" style="39" customWidth="1"/>
    <col min="9476" max="9476" width="9.140625" style="39" customWidth="1"/>
    <col min="9477" max="9477" width="8.28515625" style="39" customWidth="1"/>
    <col min="9478" max="9478" width="7.7109375" style="39" customWidth="1"/>
    <col min="9479" max="9479" width="7.85546875" style="39" customWidth="1"/>
    <col min="9480" max="9480" width="12.140625" style="39" customWidth="1"/>
    <col min="9481" max="9481" width="12.5703125" style="39" customWidth="1"/>
    <col min="9482" max="9725" width="11.5703125" style="39"/>
    <col min="9726" max="9726" width="13" style="39" customWidth="1"/>
    <col min="9727" max="9727" width="7.28515625" style="39" customWidth="1"/>
    <col min="9728" max="9728" width="8.85546875" style="39" customWidth="1"/>
    <col min="9729" max="9729" width="9.140625" style="39" customWidth="1"/>
    <col min="9730" max="9730" width="6.5703125" style="39" customWidth="1"/>
    <col min="9731" max="9731" width="9.28515625" style="39" customWidth="1"/>
    <col min="9732" max="9732" width="9.140625" style="39" customWidth="1"/>
    <col min="9733" max="9733" width="8.28515625" style="39" customWidth="1"/>
    <col min="9734" max="9734" width="7.7109375" style="39" customWidth="1"/>
    <col min="9735" max="9735" width="7.85546875" style="39" customWidth="1"/>
    <col min="9736" max="9736" width="12.140625" style="39" customWidth="1"/>
    <col min="9737" max="9737" width="12.5703125" style="39" customWidth="1"/>
    <col min="9738" max="9981" width="11.5703125" style="39"/>
    <col min="9982" max="9982" width="13" style="39" customWidth="1"/>
    <col min="9983" max="9983" width="7.28515625" style="39" customWidth="1"/>
    <col min="9984" max="9984" width="8.85546875" style="39" customWidth="1"/>
    <col min="9985" max="9985" width="9.140625" style="39" customWidth="1"/>
    <col min="9986" max="9986" width="6.5703125" style="39" customWidth="1"/>
    <col min="9987" max="9987" width="9.28515625" style="39" customWidth="1"/>
    <col min="9988" max="9988" width="9.140625" style="39" customWidth="1"/>
    <col min="9989" max="9989" width="8.28515625" style="39" customWidth="1"/>
    <col min="9990" max="9990" width="7.7109375" style="39" customWidth="1"/>
    <col min="9991" max="9991" width="7.85546875" style="39" customWidth="1"/>
    <col min="9992" max="9992" width="12.140625" style="39" customWidth="1"/>
    <col min="9993" max="9993" width="12.5703125" style="39" customWidth="1"/>
    <col min="9994" max="10237" width="11.5703125" style="39"/>
    <col min="10238" max="10238" width="13" style="39" customWidth="1"/>
    <col min="10239" max="10239" width="7.28515625" style="39" customWidth="1"/>
    <col min="10240" max="10240" width="8.85546875" style="39" customWidth="1"/>
    <col min="10241" max="10241" width="9.140625" style="39" customWidth="1"/>
    <col min="10242" max="10242" width="6.5703125" style="39" customWidth="1"/>
    <col min="10243" max="10243" width="9.28515625" style="39" customWidth="1"/>
    <col min="10244" max="10244" width="9.140625" style="39" customWidth="1"/>
    <col min="10245" max="10245" width="8.28515625" style="39" customWidth="1"/>
    <col min="10246" max="10246" width="7.7109375" style="39" customWidth="1"/>
    <col min="10247" max="10247" width="7.85546875" style="39" customWidth="1"/>
    <col min="10248" max="10248" width="12.140625" style="39" customWidth="1"/>
    <col min="10249" max="10249" width="12.5703125" style="39" customWidth="1"/>
    <col min="10250" max="10493" width="11.5703125" style="39"/>
    <col min="10494" max="10494" width="13" style="39" customWidth="1"/>
    <col min="10495" max="10495" width="7.28515625" style="39" customWidth="1"/>
    <col min="10496" max="10496" width="8.85546875" style="39" customWidth="1"/>
    <col min="10497" max="10497" width="9.140625" style="39" customWidth="1"/>
    <col min="10498" max="10498" width="6.5703125" style="39" customWidth="1"/>
    <col min="10499" max="10499" width="9.28515625" style="39" customWidth="1"/>
    <col min="10500" max="10500" width="9.140625" style="39" customWidth="1"/>
    <col min="10501" max="10501" width="8.28515625" style="39" customWidth="1"/>
    <col min="10502" max="10502" width="7.7109375" style="39" customWidth="1"/>
    <col min="10503" max="10503" width="7.85546875" style="39" customWidth="1"/>
    <col min="10504" max="10504" width="12.140625" style="39" customWidth="1"/>
    <col min="10505" max="10505" width="12.5703125" style="39" customWidth="1"/>
    <col min="10506" max="10749" width="11.5703125" style="39"/>
    <col min="10750" max="10750" width="13" style="39" customWidth="1"/>
    <col min="10751" max="10751" width="7.28515625" style="39" customWidth="1"/>
    <col min="10752" max="10752" width="8.85546875" style="39" customWidth="1"/>
    <col min="10753" max="10753" width="9.140625" style="39" customWidth="1"/>
    <col min="10754" max="10754" width="6.5703125" style="39" customWidth="1"/>
    <col min="10755" max="10755" width="9.28515625" style="39" customWidth="1"/>
    <col min="10756" max="10756" width="9.140625" style="39" customWidth="1"/>
    <col min="10757" max="10757" width="8.28515625" style="39" customWidth="1"/>
    <col min="10758" max="10758" width="7.7109375" style="39" customWidth="1"/>
    <col min="10759" max="10759" width="7.85546875" style="39" customWidth="1"/>
    <col min="10760" max="10760" width="12.140625" style="39" customWidth="1"/>
    <col min="10761" max="10761" width="12.5703125" style="39" customWidth="1"/>
    <col min="10762" max="11005" width="11.5703125" style="39"/>
    <col min="11006" max="11006" width="13" style="39" customWidth="1"/>
    <col min="11007" max="11007" width="7.28515625" style="39" customWidth="1"/>
    <col min="11008" max="11008" width="8.85546875" style="39" customWidth="1"/>
    <col min="11009" max="11009" width="9.140625" style="39" customWidth="1"/>
    <col min="11010" max="11010" width="6.5703125" style="39" customWidth="1"/>
    <col min="11011" max="11011" width="9.28515625" style="39" customWidth="1"/>
    <col min="11012" max="11012" width="9.140625" style="39" customWidth="1"/>
    <col min="11013" max="11013" width="8.28515625" style="39" customWidth="1"/>
    <col min="11014" max="11014" width="7.7109375" style="39" customWidth="1"/>
    <col min="11015" max="11015" width="7.85546875" style="39" customWidth="1"/>
    <col min="11016" max="11016" width="12.140625" style="39" customWidth="1"/>
    <col min="11017" max="11017" width="12.5703125" style="39" customWidth="1"/>
    <col min="11018" max="11261" width="11.5703125" style="39"/>
    <col min="11262" max="11262" width="13" style="39" customWidth="1"/>
    <col min="11263" max="11263" width="7.28515625" style="39" customWidth="1"/>
    <col min="11264" max="11264" width="8.85546875" style="39" customWidth="1"/>
    <col min="11265" max="11265" width="9.140625" style="39" customWidth="1"/>
    <col min="11266" max="11266" width="6.5703125" style="39" customWidth="1"/>
    <col min="11267" max="11267" width="9.28515625" style="39" customWidth="1"/>
    <col min="11268" max="11268" width="9.140625" style="39" customWidth="1"/>
    <col min="11269" max="11269" width="8.28515625" style="39" customWidth="1"/>
    <col min="11270" max="11270" width="7.7109375" style="39" customWidth="1"/>
    <col min="11271" max="11271" width="7.85546875" style="39" customWidth="1"/>
    <col min="11272" max="11272" width="12.140625" style="39" customWidth="1"/>
    <col min="11273" max="11273" width="12.5703125" style="39" customWidth="1"/>
    <col min="11274" max="11517" width="11.5703125" style="39"/>
    <col min="11518" max="11518" width="13" style="39" customWidth="1"/>
    <col min="11519" max="11519" width="7.28515625" style="39" customWidth="1"/>
    <col min="11520" max="11520" width="8.85546875" style="39" customWidth="1"/>
    <col min="11521" max="11521" width="9.140625" style="39" customWidth="1"/>
    <col min="11522" max="11522" width="6.5703125" style="39" customWidth="1"/>
    <col min="11523" max="11523" width="9.28515625" style="39" customWidth="1"/>
    <col min="11524" max="11524" width="9.140625" style="39" customWidth="1"/>
    <col min="11525" max="11525" width="8.28515625" style="39" customWidth="1"/>
    <col min="11526" max="11526" width="7.7109375" style="39" customWidth="1"/>
    <col min="11527" max="11527" width="7.85546875" style="39" customWidth="1"/>
    <col min="11528" max="11528" width="12.140625" style="39" customWidth="1"/>
    <col min="11529" max="11529" width="12.5703125" style="39" customWidth="1"/>
    <col min="11530" max="11773" width="11.5703125" style="39"/>
    <col min="11774" max="11774" width="13" style="39" customWidth="1"/>
    <col min="11775" max="11775" width="7.28515625" style="39" customWidth="1"/>
    <col min="11776" max="11776" width="8.85546875" style="39" customWidth="1"/>
    <col min="11777" max="11777" width="9.140625" style="39" customWidth="1"/>
    <col min="11778" max="11778" width="6.5703125" style="39" customWidth="1"/>
    <col min="11779" max="11779" width="9.28515625" style="39" customWidth="1"/>
    <col min="11780" max="11780" width="9.140625" style="39" customWidth="1"/>
    <col min="11781" max="11781" width="8.28515625" style="39" customWidth="1"/>
    <col min="11782" max="11782" width="7.7109375" style="39" customWidth="1"/>
    <col min="11783" max="11783" width="7.85546875" style="39" customWidth="1"/>
    <col min="11784" max="11784" width="12.140625" style="39" customWidth="1"/>
    <col min="11785" max="11785" width="12.5703125" style="39" customWidth="1"/>
    <col min="11786" max="12029" width="11.5703125" style="39"/>
    <col min="12030" max="12030" width="13" style="39" customWidth="1"/>
    <col min="12031" max="12031" width="7.28515625" style="39" customWidth="1"/>
    <col min="12032" max="12032" width="8.85546875" style="39" customWidth="1"/>
    <col min="12033" max="12033" width="9.140625" style="39" customWidth="1"/>
    <col min="12034" max="12034" width="6.5703125" style="39" customWidth="1"/>
    <col min="12035" max="12035" width="9.28515625" style="39" customWidth="1"/>
    <col min="12036" max="12036" width="9.140625" style="39" customWidth="1"/>
    <col min="12037" max="12037" width="8.28515625" style="39" customWidth="1"/>
    <col min="12038" max="12038" width="7.7109375" style="39" customWidth="1"/>
    <col min="12039" max="12039" width="7.85546875" style="39" customWidth="1"/>
    <col min="12040" max="12040" width="12.140625" style="39" customWidth="1"/>
    <col min="12041" max="12041" width="12.5703125" style="39" customWidth="1"/>
    <col min="12042" max="12285" width="11.5703125" style="39"/>
    <col min="12286" max="12286" width="13" style="39" customWidth="1"/>
    <col min="12287" max="12287" width="7.28515625" style="39" customWidth="1"/>
    <col min="12288" max="12288" width="8.85546875" style="39" customWidth="1"/>
    <col min="12289" max="12289" width="9.140625" style="39" customWidth="1"/>
    <col min="12290" max="12290" width="6.5703125" style="39" customWidth="1"/>
    <col min="12291" max="12291" width="9.28515625" style="39" customWidth="1"/>
    <col min="12292" max="12292" width="9.140625" style="39" customWidth="1"/>
    <col min="12293" max="12293" width="8.28515625" style="39" customWidth="1"/>
    <col min="12294" max="12294" width="7.7109375" style="39" customWidth="1"/>
    <col min="12295" max="12295" width="7.85546875" style="39" customWidth="1"/>
    <col min="12296" max="12296" width="12.140625" style="39" customWidth="1"/>
    <col min="12297" max="12297" width="12.5703125" style="39" customWidth="1"/>
    <col min="12298" max="12541" width="11.5703125" style="39"/>
    <col min="12542" max="12542" width="13" style="39" customWidth="1"/>
    <col min="12543" max="12543" width="7.28515625" style="39" customWidth="1"/>
    <col min="12544" max="12544" width="8.85546875" style="39" customWidth="1"/>
    <col min="12545" max="12545" width="9.140625" style="39" customWidth="1"/>
    <col min="12546" max="12546" width="6.5703125" style="39" customWidth="1"/>
    <col min="12547" max="12547" width="9.28515625" style="39" customWidth="1"/>
    <col min="12548" max="12548" width="9.140625" style="39" customWidth="1"/>
    <col min="12549" max="12549" width="8.28515625" style="39" customWidth="1"/>
    <col min="12550" max="12550" width="7.7109375" style="39" customWidth="1"/>
    <col min="12551" max="12551" width="7.85546875" style="39" customWidth="1"/>
    <col min="12552" max="12552" width="12.140625" style="39" customWidth="1"/>
    <col min="12553" max="12553" width="12.5703125" style="39" customWidth="1"/>
    <col min="12554" max="12797" width="11.5703125" style="39"/>
    <col min="12798" max="12798" width="13" style="39" customWidth="1"/>
    <col min="12799" max="12799" width="7.28515625" style="39" customWidth="1"/>
    <col min="12800" max="12800" width="8.85546875" style="39" customWidth="1"/>
    <col min="12801" max="12801" width="9.140625" style="39" customWidth="1"/>
    <col min="12802" max="12802" width="6.5703125" style="39" customWidth="1"/>
    <col min="12803" max="12803" width="9.28515625" style="39" customWidth="1"/>
    <col min="12804" max="12804" width="9.140625" style="39" customWidth="1"/>
    <col min="12805" max="12805" width="8.28515625" style="39" customWidth="1"/>
    <col min="12806" max="12806" width="7.7109375" style="39" customWidth="1"/>
    <col min="12807" max="12807" width="7.85546875" style="39" customWidth="1"/>
    <col min="12808" max="12808" width="12.140625" style="39" customWidth="1"/>
    <col min="12809" max="12809" width="12.5703125" style="39" customWidth="1"/>
    <col min="12810" max="13053" width="11.5703125" style="39"/>
    <col min="13054" max="13054" width="13" style="39" customWidth="1"/>
    <col min="13055" max="13055" width="7.28515625" style="39" customWidth="1"/>
    <col min="13056" max="13056" width="8.85546875" style="39" customWidth="1"/>
    <col min="13057" max="13057" width="9.140625" style="39" customWidth="1"/>
    <col min="13058" max="13058" width="6.5703125" style="39" customWidth="1"/>
    <col min="13059" max="13059" width="9.28515625" style="39" customWidth="1"/>
    <col min="13060" max="13060" width="9.140625" style="39" customWidth="1"/>
    <col min="13061" max="13061" width="8.28515625" style="39" customWidth="1"/>
    <col min="13062" max="13062" width="7.7109375" style="39" customWidth="1"/>
    <col min="13063" max="13063" width="7.85546875" style="39" customWidth="1"/>
    <col min="13064" max="13064" width="12.140625" style="39" customWidth="1"/>
    <col min="13065" max="13065" width="12.5703125" style="39" customWidth="1"/>
    <col min="13066" max="13309" width="11.5703125" style="39"/>
    <col min="13310" max="13310" width="13" style="39" customWidth="1"/>
    <col min="13311" max="13311" width="7.28515625" style="39" customWidth="1"/>
    <col min="13312" max="13312" width="8.85546875" style="39" customWidth="1"/>
    <col min="13313" max="13313" width="9.140625" style="39" customWidth="1"/>
    <col min="13314" max="13314" width="6.5703125" style="39" customWidth="1"/>
    <col min="13315" max="13315" width="9.28515625" style="39" customWidth="1"/>
    <col min="13316" max="13316" width="9.140625" style="39" customWidth="1"/>
    <col min="13317" max="13317" width="8.28515625" style="39" customWidth="1"/>
    <col min="13318" max="13318" width="7.7109375" style="39" customWidth="1"/>
    <col min="13319" max="13319" width="7.85546875" style="39" customWidth="1"/>
    <col min="13320" max="13320" width="12.140625" style="39" customWidth="1"/>
    <col min="13321" max="13321" width="12.5703125" style="39" customWidth="1"/>
    <col min="13322" max="13565" width="11.5703125" style="39"/>
    <col min="13566" max="13566" width="13" style="39" customWidth="1"/>
    <col min="13567" max="13567" width="7.28515625" style="39" customWidth="1"/>
    <col min="13568" max="13568" width="8.85546875" style="39" customWidth="1"/>
    <col min="13569" max="13569" width="9.140625" style="39" customWidth="1"/>
    <col min="13570" max="13570" width="6.5703125" style="39" customWidth="1"/>
    <col min="13571" max="13571" width="9.28515625" style="39" customWidth="1"/>
    <col min="13572" max="13572" width="9.140625" style="39" customWidth="1"/>
    <col min="13573" max="13573" width="8.28515625" style="39" customWidth="1"/>
    <col min="13574" max="13574" width="7.7109375" style="39" customWidth="1"/>
    <col min="13575" max="13575" width="7.85546875" style="39" customWidth="1"/>
    <col min="13576" max="13576" width="12.140625" style="39" customWidth="1"/>
    <col min="13577" max="13577" width="12.5703125" style="39" customWidth="1"/>
    <col min="13578" max="13821" width="11.5703125" style="39"/>
    <col min="13822" max="13822" width="13" style="39" customWidth="1"/>
    <col min="13823" max="13823" width="7.28515625" style="39" customWidth="1"/>
    <col min="13824" max="13824" width="8.85546875" style="39" customWidth="1"/>
    <col min="13825" max="13825" width="9.140625" style="39" customWidth="1"/>
    <col min="13826" max="13826" width="6.5703125" style="39" customWidth="1"/>
    <col min="13827" max="13827" width="9.28515625" style="39" customWidth="1"/>
    <col min="13828" max="13828" width="9.140625" style="39" customWidth="1"/>
    <col min="13829" max="13829" width="8.28515625" style="39" customWidth="1"/>
    <col min="13830" max="13830" width="7.7109375" style="39" customWidth="1"/>
    <col min="13831" max="13831" width="7.85546875" style="39" customWidth="1"/>
    <col min="13832" max="13832" width="12.140625" style="39" customWidth="1"/>
    <col min="13833" max="13833" width="12.5703125" style="39" customWidth="1"/>
    <col min="13834" max="14077" width="11.5703125" style="39"/>
    <col min="14078" max="14078" width="13" style="39" customWidth="1"/>
    <col min="14079" max="14079" width="7.28515625" style="39" customWidth="1"/>
    <col min="14080" max="14080" width="8.85546875" style="39" customWidth="1"/>
    <col min="14081" max="14081" width="9.140625" style="39" customWidth="1"/>
    <col min="14082" max="14082" width="6.5703125" style="39" customWidth="1"/>
    <col min="14083" max="14083" width="9.28515625" style="39" customWidth="1"/>
    <col min="14084" max="14084" width="9.140625" style="39" customWidth="1"/>
    <col min="14085" max="14085" width="8.28515625" style="39" customWidth="1"/>
    <col min="14086" max="14086" width="7.7109375" style="39" customWidth="1"/>
    <col min="14087" max="14087" width="7.85546875" style="39" customWidth="1"/>
    <col min="14088" max="14088" width="12.140625" style="39" customWidth="1"/>
    <col min="14089" max="14089" width="12.5703125" style="39" customWidth="1"/>
    <col min="14090" max="14333" width="11.5703125" style="39"/>
    <col min="14334" max="14334" width="13" style="39" customWidth="1"/>
    <col min="14335" max="14335" width="7.28515625" style="39" customWidth="1"/>
    <col min="14336" max="14336" width="8.85546875" style="39" customWidth="1"/>
    <col min="14337" max="14337" width="9.140625" style="39" customWidth="1"/>
    <col min="14338" max="14338" width="6.5703125" style="39" customWidth="1"/>
    <col min="14339" max="14339" width="9.28515625" style="39" customWidth="1"/>
    <col min="14340" max="14340" width="9.140625" style="39" customWidth="1"/>
    <col min="14341" max="14341" width="8.28515625" style="39" customWidth="1"/>
    <col min="14342" max="14342" width="7.7109375" style="39" customWidth="1"/>
    <col min="14343" max="14343" width="7.85546875" style="39" customWidth="1"/>
    <col min="14344" max="14344" width="12.140625" style="39" customWidth="1"/>
    <col min="14345" max="14345" width="12.5703125" style="39" customWidth="1"/>
    <col min="14346" max="14589" width="11.5703125" style="39"/>
    <col min="14590" max="14590" width="13" style="39" customWidth="1"/>
    <col min="14591" max="14591" width="7.28515625" style="39" customWidth="1"/>
    <col min="14592" max="14592" width="8.85546875" style="39" customWidth="1"/>
    <col min="14593" max="14593" width="9.140625" style="39" customWidth="1"/>
    <col min="14594" max="14594" width="6.5703125" style="39" customWidth="1"/>
    <col min="14595" max="14595" width="9.28515625" style="39" customWidth="1"/>
    <col min="14596" max="14596" width="9.140625" style="39" customWidth="1"/>
    <col min="14597" max="14597" width="8.28515625" style="39" customWidth="1"/>
    <col min="14598" max="14598" width="7.7109375" style="39" customWidth="1"/>
    <col min="14599" max="14599" width="7.85546875" style="39" customWidth="1"/>
    <col min="14600" max="14600" width="12.140625" style="39" customWidth="1"/>
    <col min="14601" max="14601" width="12.5703125" style="39" customWidth="1"/>
    <col min="14602" max="14845" width="11.5703125" style="39"/>
    <col min="14846" max="14846" width="13" style="39" customWidth="1"/>
    <col min="14847" max="14847" width="7.28515625" style="39" customWidth="1"/>
    <col min="14848" max="14848" width="8.85546875" style="39" customWidth="1"/>
    <col min="14849" max="14849" width="9.140625" style="39" customWidth="1"/>
    <col min="14850" max="14850" width="6.5703125" style="39" customWidth="1"/>
    <col min="14851" max="14851" width="9.28515625" style="39" customWidth="1"/>
    <col min="14852" max="14852" width="9.140625" style="39" customWidth="1"/>
    <col min="14853" max="14853" width="8.28515625" style="39" customWidth="1"/>
    <col min="14854" max="14854" width="7.7109375" style="39" customWidth="1"/>
    <col min="14855" max="14855" width="7.85546875" style="39" customWidth="1"/>
    <col min="14856" max="14856" width="12.140625" style="39" customWidth="1"/>
    <col min="14857" max="14857" width="12.5703125" style="39" customWidth="1"/>
    <col min="14858" max="15101" width="11.5703125" style="39"/>
    <col min="15102" max="15102" width="13" style="39" customWidth="1"/>
    <col min="15103" max="15103" width="7.28515625" style="39" customWidth="1"/>
    <col min="15104" max="15104" width="8.85546875" style="39" customWidth="1"/>
    <col min="15105" max="15105" width="9.140625" style="39" customWidth="1"/>
    <col min="15106" max="15106" width="6.5703125" style="39" customWidth="1"/>
    <col min="15107" max="15107" width="9.28515625" style="39" customWidth="1"/>
    <col min="15108" max="15108" width="9.140625" style="39" customWidth="1"/>
    <col min="15109" max="15109" width="8.28515625" style="39" customWidth="1"/>
    <col min="15110" max="15110" width="7.7109375" style="39" customWidth="1"/>
    <col min="15111" max="15111" width="7.85546875" style="39" customWidth="1"/>
    <col min="15112" max="15112" width="12.140625" style="39" customWidth="1"/>
    <col min="15113" max="15113" width="12.5703125" style="39" customWidth="1"/>
    <col min="15114" max="15357" width="11.5703125" style="39"/>
    <col min="15358" max="15358" width="13" style="39" customWidth="1"/>
    <col min="15359" max="15359" width="7.28515625" style="39" customWidth="1"/>
    <col min="15360" max="15360" width="8.85546875" style="39" customWidth="1"/>
    <col min="15361" max="15361" width="9.140625" style="39" customWidth="1"/>
    <col min="15362" max="15362" width="6.5703125" style="39" customWidth="1"/>
    <col min="15363" max="15363" width="9.28515625" style="39" customWidth="1"/>
    <col min="15364" max="15364" width="9.140625" style="39" customWidth="1"/>
    <col min="15365" max="15365" width="8.28515625" style="39" customWidth="1"/>
    <col min="15366" max="15366" width="7.7109375" style="39" customWidth="1"/>
    <col min="15367" max="15367" width="7.85546875" style="39" customWidth="1"/>
    <col min="15368" max="15368" width="12.140625" style="39" customWidth="1"/>
    <col min="15369" max="15369" width="12.5703125" style="39" customWidth="1"/>
    <col min="15370" max="15613" width="11.5703125" style="39"/>
    <col min="15614" max="15614" width="13" style="39" customWidth="1"/>
    <col min="15615" max="15615" width="7.28515625" style="39" customWidth="1"/>
    <col min="15616" max="15616" width="8.85546875" style="39" customWidth="1"/>
    <col min="15617" max="15617" width="9.140625" style="39" customWidth="1"/>
    <col min="15618" max="15618" width="6.5703125" style="39" customWidth="1"/>
    <col min="15619" max="15619" width="9.28515625" style="39" customWidth="1"/>
    <col min="15620" max="15620" width="9.140625" style="39" customWidth="1"/>
    <col min="15621" max="15621" width="8.28515625" style="39" customWidth="1"/>
    <col min="15622" max="15622" width="7.7109375" style="39" customWidth="1"/>
    <col min="15623" max="15623" width="7.85546875" style="39" customWidth="1"/>
    <col min="15624" max="15624" width="12.140625" style="39" customWidth="1"/>
    <col min="15625" max="15625" width="12.5703125" style="39" customWidth="1"/>
    <col min="15626" max="15869" width="11.5703125" style="39"/>
    <col min="15870" max="15870" width="13" style="39" customWidth="1"/>
    <col min="15871" max="15871" width="7.28515625" style="39" customWidth="1"/>
    <col min="15872" max="15872" width="8.85546875" style="39" customWidth="1"/>
    <col min="15873" max="15873" width="9.140625" style="39" customWidth="1"/>
    <col min="15874" max="15874" width="6.5703125" style="39" customWidth="1"/>
    <col min="15875" max="15875" width="9.28515625" style="39" customWidth="1"/>
    <col min="15876" max="15876" width="9.140625" style="39" customWidth="1"/>
    <col min="15877" max="15877" width="8.28515625" style="39" customWidth="1"/>
    <col min="15878" max="15878" width="7.7109375" style="39" customWidth="1"/>
    <col min="15879" max="15879" width="7.85546875" style="39" customWidth="1"/>
    <col min="15880" max="15880" width="12.140625" style="39" customWidth="1"/>
    <col min="15881" max="15881" width="12.5703125" style="39" customWidth="1"/>
    <col min="15882" max="16125" width="11.5703125" style="39"/>
    <col min="16126" max="16126" width="13" style="39" customWidth="1"/>
    <col min="16127" max="16127" width="7.28515625" style="39" customWidth="1"/>
    <col min="16128" max="16128" width="8.85546875" style="39" customWidth="1"/>
    <col min="16129" max="16129" width="9.140625" style="39" customWidth="1"/>
    <col min="16130" max="16130" width="6.5703125" style="39" customWidth="1"/>
    <col min="16131" max="16131" width="9.28515625" style="39" customWidth="1"/>
    <col min="16132" max="16132" width="9.140625" style="39" customWidth="1"/>
    <col min="16133" max="16133" width="8.28515625" style="39" customWidth="1"/>
    <col min="16134" max="16134" width="7.7109375" style="39" customWidth="1"/>
    <col min="16135" max="16135" width="7.85546875" style="39" customWidth="1"/>
    <col min="16136" max="16136" width="12.140625" style="39" customWidth="1"/>
    <col min="16137" max="16137" width="12.5703125" style="39" customWidth="1"/>
    <col min="16138" max="16384" width="11.5703125" style="39"/>
  </cols>
  <sheetData>
    <row r="1" spans="1:14" ht="12.75" x14ac:dyDescent="0.2">
      <c r="A1" s="97" t="s">
        <v>90</v>
      </c>
      <c r="B1" s="113"/>
      <c r="C1" s="113"/>
      <c r="D1" s="113"/>
      <c r="E1" s="114"/>
      <c r="F1" s="114"/>
      <c r="G1" s="173">
        <f>Allgemein!D6</f>
        <v>0</v>
      </c>
      <c r="H1" s="174"/>
      <c r="I1" s="117"/>
      <c r="J1" s="117"/>
      <c r="N1" s="530"/>
    </row>
    <row r="2" spans="1:14" ht="12.75" customHeight="1" x14ac:dyDescent="0.2">
      <c r="A2" s="175" t="s">
        <v>91</v>
      </c>
      <c r="B2" s="113"/>
      <c r="C2" s="113"/>
      <c r="D2" s="113"/>
      <c r="E2" s="114"/>
      <c r="F2" s="114"/>
      <c r="G2" s="118">
        <f ca="1">Deckblatt_Gutachten!H45</f>
        <v>45611</v>
      </c>
      <c r="H2" s="174"/>
      <c r="I2" s="117"/>
      <c r="J2" s="117"/>
      <c r="N2" s="531"/>
    </row>
    <row r="3" spans="1:14" ht="12.75" customHeight="1" thickBot="1" x14ac:dyDescent="0.25">
      <c r="A3" s="175"/>
      <c r="B3" s="113"/>
      <c r="C3" s="113"/>
      <c r="D3" s="113"/>
      <c r="E3" s="114"/>
      <c r="F3" s="114"/>
      <c r="G3" s="569"/>
      <c r="H3" s="570"/>
      <c r="I3" s="117"/>
      <c r="J3" s="117"/>
      <c r="N3" s="531"/>
    </row>
    <row r="4" spans="1:14" ht="12.75" customHeight="1" x14ac:dyDescent="0.15">
      <c r="A4" s="117"/>
      <c r="B4" s="113"/>
      <c r="C4" s="113"/>
      <c r="D4" s="113"/>
      <c r="E4" s="655" t="s">
        <v>92</v>
      </c>
      <c r="F4" s="660"/>
      <c r="G4" s="660"/>
      <c r="H4" s="656"/>
      <c r="I4" s="117"/>
      <c r="J4" s="117"/>
      <c r="M4" s="655" t="s">
        <v>93</v>
      </c>
      <c r="N4" s="656"/>
    </row>
    <row r="5" spans="1:14" ht="12.75" customHeight="1" thickBot="1" x14ac:dyDescent="0.2">
      <c r="A5" s="117"/>
      <c r="B5" s="113"/>
      <c r="C5" s="113"/>
      <c r="D5" s="113"/>
      <c r="E5" s="661" t="s">
        <v>94</v>
      </c>
      <c r="F5" s="662"/>
      <c r="G5" s="662"/>
      <c r="H5" s="663"/>
      <c r="I5" s="117"/>
      <c r="J5" s="117"/>
      <c r="M5" s="661" t="s">
        <v>95</v>
      </c>
      <c r="N5" s="663"/>
    </row>
    <row r="6" spans="1:14" ht="12.75" customHeight="1" x14ac:dyDescent="0.25">
      <c r="A6" s="119" t="s">
        <v>63</v>
      </c>
      <c r="B6" s="176" t="s">
        <v>96</v>
      </c>
      <c r="C6" s="649" t="s">
        <v>64</v>
      </c>
      <c r="D6" s="651"/>
      <c r="E6" s="124" t="s">
        <v>97</v>
      </c>
      <c r="F6" s="123" t="s">
        <v>98</v>
      </c>
      <c r="G6" s="657" t="s">
        <v>99</v>
      </c>
      <c r="H6" s="658"/>
      <c r="I6" s="63"/>
      <c r="M6" s="649" t="s">
        <v>100</v>
      </c>
      <c r="N6" s="651"/>
    </row>
    <row r="7" spans="1:14" x14ac:dyDescent="0.15">
      <c r="A7" s="122"/>
      <c r="B7" s="177" t="s">
        <v>101</v>
      </c>
      <c r="C7" s="127" t="s">
        <v>67</v>
      </c>
      <c r="D7" s="177" t="s">
        <v>102</v>
      </c>
      <c r="E7" s="463" t="s">
        <v>103</v>
      </c>
      <c r="F7" s="123" t="s">
        <v>104</v>
      </c>
      <c r="G7" s="178" t="s">
        <v>67</v>
      </c>
      <c r="H7" s="140" t="s">
        <v>102</v>
      </c>
      <c r="I7" s="447"/>
      <c r="J7" s="480"/>
      <c r="K7" s="480"/>
      <c r="L7" s="480"/>
      <c r="M7" s="179" t="s">
        <v>102</v>
      </c>
      <c r="N7" s="177" t="s">
        <v>102</v>
      </c>
    </row>
    <row r="8" spans="1:14" x14ac:dyDescent="0.15">
      <c r="A8" s="125"/>
      <c r="B8" s="177" t="s">
        <v>105</v>
      </c>
      <c r="C8" s="537" t="s">
        <v>106</v>
      </c>
      <c r="D8" s="177" t="s">
        <v>107</v>
      </c>
      <c r="E8" s="464" t="s">
        <v>67</v>
      </c>
      <c r="F8" s="123" t="s">
        <v>108</v>
      </c>
      <c r="G8" s="178"/>
      <c r="H8" s="140" t="s">
        <v>107</v>
      </c>
      <c r="I8" s="447"/>
      <c r="M8" s="179" t="s">
        <v>109</v>
      </c>
      <c r="N8" s="177" t="s">
        <v>110</v>
      </c>
    </row>
    <row r="9" spans="1:14" ht="10.5" customHeight="1" thickBot="1" x14ac:dyDescent="0.2">
      <c r="A9" s="122"/>
      <c r="B9" s="177"/>
      <c r="C9" s="127"/>
      <c r="D9" s="129"/>
      <c r="E9" s="536" t="s">
        <v>111</v>
      </c>
      <c r="F9" s="123"/>
      <c r="G9" s="178" t="s">
        <v>112</v>
      </c>
      <c r="H9" s="140" t="s">
        <v>113</v>
      </c>
      <c r="I9" s="447"/>
      <c r="J9" s="447"/>
      <c r="K9" s="480"/>
      <c r="L9" s="480"/>
      <c r="M9" s="535" t="s">
        <v>114</v>
      </c>
      <c r="N9" s="532"/>
    </row>
    <row r="10" spans="1:14" s="40" customFormat="1" ht="9.75" thickBot="1" x14ac:dyDescent="0.2">
      <c r="A10" s="132">
        <v>1</v>
      </c>
      <c r="B10" s="132">
        <v>2</v>
      </c>
      <c r="C10" s="133">
        <v>3</v>
      </c>
      <c r="D10" s="135">
        <v>4</v>
      </c>
      <c r="E10" s="133">
        <v>5</v>
      </c>
      <c r="F10" s="132">
        <v>6</v>
      </c>
      <c r="G10" s="133">
        <v>7</v>
      </c>
      <c r="H10" s="135">
        <v>8</v>
      </c>
      <c r="I10" s="161"/>
      <c r="J10" s="161"/>
      <c r="M10" s="133">
        <v>7</v>
      </c>
      <c r="N10" s="135">
        <v>8</v>
      </c>
    </row>
    <row r="11" spans="1:14" ht="15.75" customHeight="1" thickBot="1" x14ac:dyDescent="0.25">
      <c r="A11" s="327" t="s">
        <v>72</v>
      </c>
      <c r="B11" s="17"/>
      <c r="C11" s="19"/>
      <c r="D11" s="20"/>
      <c r="E11" s="459"/>
      <c r="F11" s="46"/>
      <c r="G11" s="439"/>
      <c r="H11" s="189"/>
      <c r="I11" s="198"/>
      <c r="J11" s="117"/>
      <c r="M11" s="439"/>
      <c r="N11" s="189"/>
    </row>
    <row r="12" spans="1:14" ht="15.75" customHeight="1" x14ac:dyDescent="0.2">
      <c r="A12" s="184" t="str">
        <f>IF('Durchschnitt-Marktfruchtbau'!A10="","",'Durchschnitt-Marktfruchtbau'!A10)</f>
        <v/>
      </c>
      <c r="B12" s="15"/>
      <c r="C12" s="187" t="str">
        <f>IF('Durchschnitt-Marktfruchtbau'!I10=0,"",'Durchschnitt-Marktfruchtbau'!I10)</f>
        <v/>
      </c>
      <c r="D12" s="15"/>
      <c r="E12" s="466"/>
      <c r="F12" s="465" t="str">
        <f>IF(B12&gt;0,100-(H12*100/G12),"")</f>
        <v/>
      </c>
      <c r="G12" s="475" t="str">
        <f t="shared" ref="G12" si="0">IF(B12="","",B12*C12*E12)</f>
        <v/>
      </c>
      <c r="H12" s="476" t="str">
        <f t="shared" ref="H12" si="1">IF(B12="","",B12*D12*E12)</f>
        <v/>
      </c>
      <c r="I12" s="198"/>
      <c r="J12" s="481"/>
      <c r="K12" s="481"/>
      <c r="L12" s="482"/>
      <c r="M12" s="525"/>
      <c r="N12" s="471"/>
    </row>
    <row r="13" spans="1:14" ht="15.75" customHeight="1" x14ac:dyDescent="0.2">
      <c r="A13" s="185" t="str">
        <f>IF('Durchschnitt-Marktfruchtbau'!A11="","",'Durchschnitt-Marktfruchtbau'!A11)</f>
        <v/>
      </c>
      <c r="B13" s="15"/>
      <c r="C13" s="187" t="str">
        <f>IF('Durchschnitt-Marktfruchtbau'!I11=0,"",'Durchschnitt-Marktfruchtbau'!I11)</f>
        <v/>
      </c>
      <c r="D13" s="15"/>
      <c r="E13" s="466"/>
      <c r="F13" s="465" t="str">
        <f t="shared" ref="F13:F21" si="2">IF(B13&gt;0,100-(H13*100/G13),"")</f>
        <v/>
      </c>
      <c r="G13" s="475" t="str">
        <f t="shared" ref="G13:G21" si="3">IF(B13="","",B13*C13*E13)</f>
        <v/>
      </c>
      <c r="H13" s="476" t="str">
        <f t="shared" ref="H13:H21" si="4">IF(B13="","",B13*D13*E13)</f>
        <v/>
      </c>
      <c r="I13" s="198"/>
      <c r="J13" s="481"/>
      <c r="K13" s="481"/>
      <c r="M13" s="525"/>
      <c r="N13" s="471"/>
    </row>
    <row r="14" spans="1:14" ht="15.75" customHeight="1" x14ac:dyDescent="0.2">
      <c r="A14" s="185" t="str">
        <f>IF('Durchschnitt-Marktfruchtbau'!A12="","",'Durchschnitt-Marktfruchtbau'!A12)</f>
        <v/>
      </c>
      <c r="B14" s="15"/>
      <c r="C14" s="187" t="str">
        <f>IF('Durchschnitt-Marktfruchtbau'!I12=0,"",'Durchschnitt-Marktfruchtbau'!I12)</f>
        <v/>
      </c>
      <c r="D14" s="15"/>
      <c r="E14" s="466"/>
      <c r="F14" s="465" t="str">
        <f t="shared" si="2"/>
        <v/>
      </c>
      <c r="G14" s="475" t="str">
        <f t="shared" si="3"/>
        <v/>
      </c>
      <c r="H14" s="476" t="str">
        <f t="shared" si="4"/>
        <v/>
      </c>
      <c r="I14" s="198"/>
      <c r="J14" s="481"/>
      <c r="K14" s="481"/>
      <c r="M14" s="525"/>
      <c r="N14" s="471"/>
    </row>
    <row r="15" spans="1:14" ht="15.75" customHeight="1" x14ac:dyDescent="0.2">
      <c r="A15" s="185" t="str">
        <f>IF('Durchschnitt-Marktfruchtbau'!A13="","",'Durchschnitt-Marktfruchtbau'!A13)</f>
        <v/>
      </c>
      <c r="B15" s="15"/>
      <c r="C15" s="187" t="str">
        <f>IF('Durchschnitt-Marktfruchtbau'!I13=0,"",'Durchschnitt-Marktfruchtbau'!I13)</f>
        <v/>
      </c>
      <c r="D15" s="15"/>
      <c r="E15" s="466"/>
      <c r="F15" s="465" t="str">
        <f t="shared" si="2"/>
        <v/>
      </c>
      <c r="G15" s="475" t="str">
        <f t="shared" si="3"/>
        <v/>
      </c>
      <c r="H15" s="476" t="str">
        <f t="shared" si="4"/>
        <v/>
      </c>
      <c r="I15" s="198"/>
      <c r="J15" s="481"/>
      <c r="K15" s="481"/>
      <c r="M15" s="525"/>
      <c r="N15" s="471"/>
    </row>
    <row r="16" spans="1:14" ht="15.75" customHeight="1" x14ac:dyDescent="0.2">
      <c r="A16" s="185" t="str">
        <f>IF('Durchschnitt-Marktfruchtbau'!A14="","",'Durchschnitt-Marktfruchtbau'!A14)</f>
        <v/>
      </c>
      <c r="B16" s="15"/>
      <c r="C16" s="187" t="str">
        <f>IF('Durchschnitt-Marktfruchtbau'!I14=0,"",'Durchschnitt-Marktfruchtbau'!I14)</f>
        <v/>
      </c>
      <c r="D16" s="15"/>
      <c r="E16" s="466"/>
      <c r="F16" s="465" t="str">
        <f t="shared" si="2"/>
        <v/>
      </c>
      <c r="G16" s="475" t="str">
        <f t="shared" si="3"/>
        <v/>
      </c>
      <c r="H16" s="476" t="str">
        <f t="shared" si="4"/>
        <v/>
      </c>
      <c r="I16" s="198"/>
      <c r="J16" s="481"/>
      <c r="K16" s="481"/>
      <c r="M16" s="525"/>
      <c r="N16" s="471"/>
    </row>
    <row r="17" spans="1:14" ht="15.75" customHeight="1" x14ac:dyDescent="0.2">
      <c r="A17" s="185" t="str">
        <f>IF('Durchschnitt-Marktfruchtbau'!A15="","",'Durchschnitt-Marktfruchtbau'!A15)</f>
        <v/>
      </c>
      <c r="B17" s="15"/>
      <c r="C17" s="187" t="str">
        <f>IF('Durchschnitt-Marktfruchtbau'!I15=0,"",'Durchschnitt-Marktfruchtbau'!I15)</f>
        <v/>
      </c>
      <c r="D17" s="15"/>
      <c r="E17" s="466"/>
      <c r="F17" s="465" t="str">
        <f t="shared" si="2"/>
        <v/>
      </c>
      <c r="G17" s="475" t="str">
        <f t="shared" si="3"/>
        <v/>
      </c>
      <c r="H17" s="476" t="str">
        <f t="shared" si="4"/>
        <v/>
      </c>
      <c r="I17" s="198"/>
      <c r="J17" s="481"/>
      <c r="K17" s="481"/>
      <c r="M17" s="525"/>
      <c r="N17" s="471"/>
    </row>
    <row r="18" spans="1:14" ht="15.75" customHeight="1" x14ac:dyDescent="0.2">
      <c r="A18" s="185" t="str">
        <f>IF('Durchschnitt-Marktfruchtbau'!A16="","",'Durchschnitt-Marktfruchtbau'!A16)</f>
        <v/>
      </c>
      <c r="B18" s="15"/>
      <c r="C18" s="187" t="str">
        <f>IF('Durchschnitt-Marktfruchtbau'!I16=0,"",'Durchschnitt-Marktfruchtbau'!I16)</f>
        <v/>
      </c>
      <c r="D18" s="15"/>
      <c r="E18" s="466"/>
      <c r="F18" s="465" t="str">
        <f t="shared" si="2"/>
        <v/>
      </c>
      <c r="G18" s="475" t="str">
        <f t="shared" si="3"/>
        <v/>
      </c>
      <c r="H18" s="476" t="str">
        <f t="shared" si="4"/>
        <v/>
      </c>
      <c r="I18" s="198"/>
      <c r="J18" s="481"/>
      <c r="K18" s="481"/>
      <c r="M18" s="525"/>
      <c r="N18" s="471"/>
    </row>
    <row r="19" spans="1:14" ht="15.75" customHeight="1" x14ac:dyDescent="0.2">
      <c r="A19" s="185" t="str">
        <f>IF('Durchschnitt-Marktfruchtbau'!A17="","",'Durchschnitt-Marktfruchtbau'!A17)</f>
        <v/>
      </c>
      <c r="B19" s="15"/>
      <c r="C19" s="187" t="str">
        <f>IF('Durchschnitt-Marktfruchtbau'!I17=0,"",'Durchschnitt-Marktfruchtbau'!I17)</f>
        <v/>
      </c>
      <c r="D19" s="15"/>
      <c r="E19" s="466"/>
      <c r="F19" s="465" t="str">
        <f t="shared" si="2"/>
        <v/>
      </c>
      <c r="G19" s="475" t="str">
        <f t="shared" si="3"/>
        <v/>
      </c>
      <c r="H19" s="476" t="str">
        <f t="shared" si="4"/>
        <v/>
      </c>
      <c r="I19" s="198"/>
      <c r="J19" s="481"/>
      <c r="K19" s="481"/>
      <c r="M19" s="525"/>
      <c r="N19" s="471"/>
    </row>
    <row r="20" spans="1:14" ht="15.75" customHeight="1" x14ac:dyDescent="0.2">
      <c r="A20" s="185" t="str">
        <f>IF('Durchschnitt-Marktfruchtbau'!A18="","",'Durchschnitt-Marktfruchtbau'!A18)</f>
        <v/>
      </c>
      <c r="B20" s="15"/>
      <c r="C20" s="187" t="str">
        <f>IF('Durchschnitt-Marktfruchtbau'!I18=0,"",'Durchschnitt-Marktfruchtbau'!I18)</f>
        <v/>
      </c>
      <c r="D20" s="15"/>
      <c r="E20" s="466"/>
      <c r="F20" s="465" t="str">
        <f t="shared" si="2"/>
        <v/>
      </c>
      <c r="G20" s="475" t="str">
        <f t="shared" si="3"/>
        <v/>
      </c>
      <c r="H20" s="476" t="str">
        <f t="shared" si="4"/>
        <v/>
      </c>
      <c r="I20" s="198"/>
      <c r="J20" s="481"/>
      <c r="K20" s="481"/>
      <c r="M20" s="526"/>
      <c r="N20" s="472"/>
    </row>
    <row r="21" spans="1:14" ht="15.75" customHeight="1" thickBot="1" x14ac:dyDescent="0.25">
      <c r="A21" s="186" t="str">
        <f>IF('Durchschnitt-Marktfruchtbau'!A19="","",'Durchschnitt-Marktfruchtbau'!A19)</f>
        <v/>
      </c>
      <c r="B21" s="16"/>
      <c r="C21" s="615" t="str">
        <f>IF('Durchschnitt-Marktfruchtbau'!I19=0,"",'Durchschnitt-Marktfruchtbau'!I19)</f>
        <v/>
      </c>
      <c r="D21" s="16"/>
      <c r="E21" s="467"/>
      <c r="F21" s="616" t="str">
        <f t="shared" si="2"/>
        <v/>
      </c>
      <c r="G21" s="477" t="str">
        <f t="shared" si="3"/>
        <v/>
      </c>
      <c r="H21" s="478" t="str">
        <f t="shared" si="4"/>
        <v/>
      </c>
      <c r="I21" s="198"/>
      <c r="J21" s="481"/>
      <c r="K21" s="481"/>
      <c r="M21" s="527"/>
      <c r="N21" s="473"/>
    </row>
    <row r="22" spans="1:14" ht="15.75" customHeight="1" thickBot="1" x14ac:dyDescent="0.25">
      <c r="A22" s="613" t="s">
        <v>73</v>
      </c>
      <c r="B22" s="17"/>
      <c r="C22" s="19"/>
      <c r="D22" s="20"/>
      <c r="E22" s="614"/>
      <c r="F22" s="468"/>
      <c r="G22" s="439"/>
      <c r="H22" s="189"/>
      <c r="I22" s="198"/>
      <c r="J22" s="481"/>
      <c r="K22" s="481"/>
      <c r="M22" s="439"/>
      <c r="N22" s="189"/>
    </row>
    <row r="23" spans="1:14" ht="15.75" customHeight="1" x14ac:dyDescent="0.2">
      <c r="A23" s="328" t="str">
        <f>IF('Durchschnitt-Marktfruchtbau'!A21="","",'Durchschnitt-Marktfruchtbau'!A21)</f>
        <v/>
      </c>
      <c r="B23" s="15"/>
      <c r="C23" s="187" t="str">
        <f>IF('Durchschnitt-Marktfruchtbau'!I21=0,"",'Durchschnitt-Marktfruchtbau'!I21)</f>
        <v/>
      </c>
      <c r="D23" s="329"/>
      <c r="E23" s="479"/>
      <c r="F23" s="540" t="str">
        <f>IF(B23&gt;0,100-(D23*100/C23),"")</f>
        <v/>
      </c>
      <c r="G23" s="475" t="str">
        <f t="shared" ref="G23:G32" si="5">IF(B23="","",B23*C23*E23)</f>
        <v/>
      </c>
      <c r="H23" s="476" t="str">
        <f t="shared" ref="H23:H32" si="6">IF(B23="","",B23*D23*E23)</f>
        <v/>
      </c>
      <c r="I23" s="448"/>
      <c r="J23" s="481"/>
      <c r="K23" s="481"/>
      <c r="M23" s="377"/>
      <c r="N23" s="533" t="str">
        <f>IF(M23="","",B23*M23)</f>
        <v/>
      </c>
    </row>
    <row r="24" spans="1:14" ht="15.75" customHeight="1" x14ac:dyDescent="0.2">
      <c r="A24" s="328" t="str">
        <f>IF('Durchschnitt-Marktfruchtbau'!A22="","",'Durchschnitt-Marktfruchtbau'!A22)</f>
        <v/>
      </c>
      <c r="B24" s="15"/>
      <c r="C24" s="187" t="str">
        <f>IF('Durchschnitt-Marktfruchtbau'!I22=0,"",'Durchschnitt-Marktfruchtbau'!I22)</f>
        <v/>
      </c>
      <c r="D24" s="15"/>
      <c r="E24" s="479"/>
      <c r="F24" s="540" t="str">
        <f t="shared" ref="F24:F32" si="7">IF(B24&gt;0,100-(D24*100/C24),"")</f>
        <v/>
      </c>
      <c r="G24" s="475" t="str">
        <f t="shared" si="5"/>
        <v/>
      </c>
      <c r="H24" s="476" t="str">
        <f t="shared" si="6"/>
        <v/>
      </c>
      <c r="I24" s="448"/>
      <c r="J24" s="481"/>
      <c r="K24" s="481"/>
      <c r="M24" s="377"/>
      <c r="N24" s="533" t="str">
        <f t="shared" ref="N24:N32" si="8">IF(M24="","",B24*M24)</f>
        <v/>
      </c>
    </row>
    <row r="25" spans="1:14" ht="15.75" customHeight="1" x14ac:dyDescent="0.2">
      <c r="A25" s="328" t="str">
        <f>IF('Durchschnitt-Marktfruchtbau'!A23="","",'Durchschnitt-Marktfruchtbau'!A23)</f>
        <v/>
      </c>
      <c r="B25" s="15"/>
      <c r="C25" s="187" t="str">
        <f>IF('Durchschnitt-Marktfruchtbau'!I23=0,"",'Durchschnitt-Marktfruchtbau'!I23)</f>
        <v/>
      </c>
      <c r="D25" s="15"/>
      <c r="E25" s="470"/>
      <c r="F25" s="540" t="str">
        <f t="shared" si="7"/>
        <v/>
      </c>
      <c r="G25" s="475" t="str">
        <f t="shared" si="5"/>
        <v/>
      </c>
      <c r="H25" s="476" t="str">
        <f t="shared" si="6"/>
        <v/>
      </c>
      <c r="I25" s="448"/>
      <c r="J25" s="481"/>
      <c r="K25" s="481"/>
      <c r="M25" s="377"/>
      <c r="N25" s="533" t="str">
        <f t="shared" si="8"/>
        <v/>
      </c>
    </row>
    <row r="26" spans="1:14" ht="15.75" customHeight="1" x14ac:dyDescent="0.2">
      <c r="A26" s="328" t="str">
        <f>IF('Durchschnitt-Marktfruchtbau'!A24="","",'Durchschnitt-Marktfruchtbau'!A24)</f>
        <v/>
      </c>
      <c r="B26" s="15"/>
      <c r="C26" s="187" t="str">
        <f>IF('Durchschnitt-Marktfruchtbau'!I24=0,"",'Durchschnitt-Marktfruchtbau'!I24)</f>
        <v/>
      </c>
      <c r="D26" s="15"/>
      <c r="E26" s="470"/>
      <c r="F26" s="540" t="str">
        <f t="shared" si="7"/>
        <v/>
      </c>
      <c r="G26" s="475" t="str">
        <f t="shared" si="5"/>
        <v/>
      </c>
      <c r="H26" s="476" t="str">
        <f t="shared" si="6"/>
        <v/>
      </c>
      <c r="I26" s="448"/>
      <c r="J26" s="481"/>
      <c r="K26" s="481"/>
      <c r="M26" s="377"/>
      <c r="N26" s="533" t="str">
        <f t="shared" si="8"/>
        <v/>
      </c>
    </row>
    <row r="27" spans="1:14" ht="15.75" customHeight="1" x14ac:dyDescent="0.2">
      <c r="A27" s="328" t="str">
        <f>IF('Durchschnitt-Marktfruchtbau'!A25="","",'Durchschnitt-Marktfruchtbau'!A25)</f>
        <v/>
      </c>
      <c r="B27" s="15"/>
      <c r="C27" s="187" t="str">
        <f>IF('Durchschnitt-Marktfruchtbau'!I25=0,"",'Durchschnitt-Marktfruchtbau'!I25)</f>
        <v/>
      </c>
      <c r="D27" s="15"/>
      <c r="E27" s="470"/>
      <c r="F27" s="540" t="str">
        <f t="shared" si="7"/>
        <v/>
      </c>
      <c r="G27" s="475" t="str">
        <f t="shared" si="5"/>
        <v/>
      </c>
      <c r="H27" s="476" t="str">
        <f t="shared" si="6"/>
        <v/>
      </c>
      <c r="I27" s="448"/>
      <c r="J27" s="481"/>
      <c r="K27" s="481"/>
      <c r="M27" s="377"/>
      <c r="N27" s="533" t="str">
        <f t="shared" si="8"/>
        <v/>
      </c>
    </row>
    <row r="28" spans="1:14" ht="15.75" customHeight="1" x14ac:dyDescent="0.2">
      <c r="A28" s="328" t="str">
        <f>IF('Durchschnitt-Marktfruchtbau'!A26="","",'Durchschnitt-Marktfruchtbau'!A26)</f>
        <v/>
      </c>
      <c r="B28" s="15"/>
      <c r="C28" s="187" t="str">
        <f>IF('Durchschnitt-Marktfruchtbau'!I26=0,"",'Durchschnitt-Marktfruchtbau'!I26)</f>
        <v/>
      </c>
      <c r="D28" s="15"/>
      <c r="E28" s="470"/>
      <c r="F28" s="540" t="str">
        <f t="shared" si="7"/>
        <v/>
      </c>
      <c r="G28" s="475" t="str">
        <f t="shared" si="5"/>
        <v/>
      </c>
      <c r="H28" s="476" t="str">
        <f t="shared" si="6"/>
        <v/>
      </c>
      <c r="I28" s="448"/>
      <c r="J28" s="481"/>
      <c r="K28" s="481"/>
      <c r="M28" s="377"/>
      <c r="N28" s="533" t="str">
        <f t="shared" si="8"/>
        <v/>
      </c>
    </row>
    <row r="29" spans="1:14" ht="15.75" customHeight="1" x14ac:dyDescent="0.2">
      <c r="A29" s="328" t="str">
        <f>IF('Durchschnitt-Marktfruchtbau'!A27="","",'Durchschnitt-Marktfruchtbau'!A27)</f>
        <v/>
      </c>
      <c r="B29" s="15"/>
      <c r="C29" s="187" t="str">
        <f>IF('Durchschnitt-Marktfruchtbau'!I27=0,"",'Durchschnitt-Marktfruchtbau'!I27)</f>
        <v/>
      </c>
      <c r="D29" s="15"/>
      <c r="E29" s="470"/>
      <c r="F29" s="540" t="str">
        <f t="shared" si="7"/>
        <v/>
      </c>
      <c r="G29" s="475" t="str">
        <f t="shared" si="5"/>
        <v/>
      </c>
      <c r="H29" s="476" t="str">
        <f t="shared" si="6"/>
        <v/>
      </c>
      <c r="I29" s="448"/>
      <c r="J29" s="481"/>
      <c r="K29" s="481"/>
      <c r="M29" s="377"/>
      <c r="N29" s="533" t="str">
        <f t="shared" si="8"/>
        <v/>
      </c>
    </row>
    <row r="30" spans="1:14" ht="15.75" customHeight="1" x14ac:dyDescent="0.2">
      <c r="A30" s="328" t="str">
        <f>IF('Durchschnitt-Marktfruchtbau'!A28="","",'Durchschnitt-Marktfruchtbau'!A28)</f>
        <v/>
      </c>
      <c r="B30" s="15"/>
      <c r="C30" s="187" t="str">
        <f>IF('Durchschnitt-Marktfruchtbau'!I28=0,"",'Durchschnitt-Marktfruchtbau'!I28)</f>
        <v/>
      </c>
      <c r="D30" s="15"/>
      <c r="E30" s="470"/>
      <c r="F30" s="540" t="str">
        <f t="shared" si="7"/>
        <v/>
      </c>
      <c r="G30" s="475" t="str">
        <f t="shared" si="5"/>
        <v/>
      </c>
      <c r="H30" s="476" t="str">
        <f t="shared" si="6"/>
        <v/>
      </c>
      <c r="I30" s="448"/>
      <c r="J30" s="481"/>
      <c r="K30" s="481"/>
      <c r="M30" s="377"/>
      <c r="N30" s="533" t="str">
        <f t="shared" si="8"/>
        <v/>
      </c>
    </row>
    <row r="31" spans="1:14" ht="15.75" customHeight="1" x14ac:dyDescent="0.2">
      <c r="A31" s="328" t="str">
        <f>IF('Durchschnitt-Marktfruchtbau'!A29="","",'Durchschnitt-Marktfruchtbau'!A29)</f>
        <v/>
      </c>
      <c r="B31" s="15"/>
      <c r="C31" s="187" t="str">
        <f>IF('Durchschnitt-Marktfruchtbau'!I29=0,"",'Durchschnitt-Marktfruchtbau'!I29)</f>
        <v/>
      </c>
      <c r="D31" s="15"/>
      <c r="E31" s="470"/>
      <c r="F31" s="540" t="str">
        <f t="shared" si="7"/>
        <v/>
      </c>
      <c r="G31" s="475" t="str">
        <f t="shared" si="5"/>
        <v/>
      </c>
      <c r="H31" s="476" t="str">
        <f t="shared" si="6"/>
        <v/>
      </c>
      <c r="I31" s="448"/>
      <c r="J31" s="481"/>
      <c r="K31" s="481"/>
      <c r="M31" s="377"/>
      <c r="N31" s="533" t="str">
        <f t="shared" si="8"/>
        <v/>
      </c>
    </row>
    <row r="32" spans="1:14" ht="15.75" customHeight="1" thickBot="1" x14ac:dyDescent="0.25">
      <c r="A32" s="328" t="str">
        <f>IF('Durchschnitt-Marktfruchtbau'!A30="","",'Durchschnitt-Marktfruchtbau'!A30)</f>
        <v/>
      </c>
      <c r="B32" s="15"/>
      <c r="C32" s="187" t="str">
        <f>IF('Durchschnitt-Marktfruchtbau'!I30=0,"",'Durchschnitt-Marktfruchtbau'!I30)</f>
        <v/>
      </c>
      <c r="D32" s="18"/>
      <c r="E32" s="474"/>
      <c r="F32" s="540" t="str">
        <f t="shared" si="7"/>
        <v/>
      </c>
      <c r="G32" s="475" t="str">
        <f t="shared" si="5"/>
        <v/>
      </c>
      <c r="H32" s="476" t="str">
        <f t="shared" si="6"/>
        <v/>
      </c>
      <c r="I32" s="448"/>
      <c r="J32" s="481"/>
      <c r="K32" s="481"/>
      <c r="M32" s="528"/>
      <c r="N32" s="533" t="str">
        <f t="shared" si="8"/>
        <v/>
      </c>
    </row>
    <row r="33" spans="1:16" s="41" customFormat="1" ht="12.75" customHeight="1" x14ac:dyDescent="0.2">
      <c r="A33" s="646" t="s">
        <v>74</v>
      </c>
      <c r="B33" s="176" t="s">
        <v>96</v>
      </c>
      <c r="C33" s="649" t="s">
        <v>75</v>
      </c>
      <c r="D33" s="651"/>
      <c r="E33" s="121" t="s">
        <v>97</v>
      </c>
      <c r="F33" s="180" t="s">
        <v>98</v>
      </c>
      <c r="G33" s="440" t="s">
        <v>115</v>
      </c>
      <c r="H33" s="181"/>
      <c r="I33" s="449"/>
      <c r="J33" s="481"/>
      <c r="K33" s="481"/>
      <c r="M33" s="563"/>
      <c r="N33" s="564"/>
    </row>
    <row r="34" spans="1:16" s="41" customFormat="1" ht="10.5" customHeight="1" x14ac:dyDescent="0.2">
      <c r="A34" s="647"/>
      <c r="B34" s="177" t="s">
        <v>101</v>
      </c>
      <c r="C34" s="127" t="s">
        <v>67</v>
      </c>
      <c r="D34" s="177" t="s">
        <v>102</v>
      </c>
      <c r="E34" s="463" t="s">
        <v>103</v>
      </c>
      <c r="F34" s="182" t="s">
        <v>104</v>
      </c>
      <c r="G34" s="441" t="s">
        <v>67</v>
      </c>
      <c r="H34" s="183" t="s">
        <v>116</v>
      </c>
      <c r="I34" s="450"/>
      <c r="J34" s="481"/>
      <c r="K34" s="481"/>
      <c r="M34" s="567"/>
      <c r="N34" s="568"/>
    </row>
    <row r="35" spans="1:16" s="41" customFormat="1" ht="12.75" customHeight="1" thickBot="1" x14ac:dyDescent="0.25">
      <c r="A35" s="659"/>
      <c r="B35" s="365" t="s">
        <v>117</v>
      </c>
      <c r="C35" s="538" t="s">
        <v>118</v>
      </c>
      <c r="D35" s="365" t="s">
        <v>107</v>
      </c>
      <c r="E35" s="469" t="s">
        <v>119</v>
      </c>
      <c r="F35" s="367" t="s">
        <v>108</v>
      </c>
      <c r="G35" s="178" t="s">
        <v>112</v>
      </c>
      <c r="H35" s="140" t="s">
        <v>113</v>
      </c>
      <c r="I35" s="447"/>
      <c r="J35" s="481"/>
      <c r="K35" s="481"/>
      <c r="M35" s="565"/>
      <c r="N35" s="566"/>
    </row>
    <row r="36" spans="1:16" ht="15.75" customHeight="1" x14ac:dyDescent="0.2">
      <c r="A36" s="328" t="str">
        <f>IF('Durchschnitt-Marktfruchtbau'!A35="","",'Durchschnitt-Marktfruchtbau'!A35)</f>
        <v/>
      </c>
      <c r="B36" s="62"/>
      <c r="C36" s="188" t="str">
        <f>IF('Durchschnitt-Marktfruchtbau'!I35=0,"",'Durchschnitt-Marktfruchtbau'!I35)</f>
        <v/>
      </c>
      <c r="D36" s="21"/>
      <c r="E36" s="466"/>
      <c r="F36" s="465" t="str">
        <f>IF(B36&gt;0,100-(H36*100/G36),"")</f>
        <v/>
      </c>
      <c r="G36" s="462" t="str">
        <f t="shared" ref="G36" si="9">IF(B36="","",B36*C36*E36)</f>
        <v/>
      </c>
      <c r="H36" s="461" t="str">
        <f t="shared" ref="H36" si="10">IF(B36="","",B36*D36*E36)</f>
        <v/>
      </c>
      <c r="I36" s="198"/>
      <c r="J36" s="481"/>
      <c r="K36" s="481"/>
      <c r="M36" s="525"/>
      <c r="N36" s="471"/>
      <c r="P36" s="534"/>
    </row>
    <row r="37" spans="1:16" ht="15.75" customHeight="1" x14ac:dyDescent="0.2">
      <c r="A37" s="328" t="str">
        <f>IF('Durchschnitt-Marktfruchtbau'!A36="","",'Durchschnitt-Marktfruchtbau'!A36)</f>
        <v/>
      </c>
      <c r="B37" s="62"/>
      <c r="C37" s="188" t="str">
        <f>IF('Durchschnitt-Marktfruchtbau'!I36=0,"",'Durchschnitt-Marktfruchtbau'!I36)</f>
        <v/>
      </c>
      <c r="D37" s="21"/>
      <c r="E37" s="466"/>
      <c r="F37" s="465" t="str">
        <f t="shared" ref="F37:F45" si="11">IF(B37&gt;0,100-(H37*100/G37),"")</f>
        <v/>
      </c>
      <c r="G37" s="462" t="str">
        <f t="shared" ref="G37:G45" si="12">IF(B37="","",B37*C37*E37)</f>
        <v/>
      </c>
      <c r="H37" s="461" t="str">
        <f t="shared" ref="H37:H45" si="13">IF(B37="","",B37*D37*E37)</f>
        <v/>
      </c>
      <c r="I37" s="198"/>
      <c r="J37" s="481"/>
      <c r="K37" s="481"/>
      <c r="M37" s="525"/>
      <c r="N37" s="471"/>
    </row>
    <row r="38" spans="1:16" ht="15.75" customHeight="1" x14ac:dyDescent="0.2">
      <c r="A38" s="328" t="str">
        <f>IF('Durchschnitt-Marktfruchtbau'!A37="","",'Durchschnitt-Marktfruchtbau'!A37)</f>
        <v/>
      </c>
      <c r="B38" s="62"/>
      <c r="C38" s="188" t="str">
        <f>IF('Durchschnitt-Marktfruchtbau'!I37=0,"",'Durchschnitt-Marktfruchtbau'!I37)</f>
        <v/>
      </c>
      <c r="D38" s="21"/>
      <c r="E38" s="466"/>
      <c r="F38" s="465" t="str">
        <f t="shared" si="11"/>
        <v/>
      </c>
      <c r="G38" s="462" t="str">
        <f t="shared" si="12"/>
        <v/>
      </c>
      <c r="H38" s="461" t="str">
        <f t="shared" si="13"/>
        <v/>
      </c>
      <c r="I38" s="198"/>
      <c r="J38" s="481"/>
      <c r="K38" s="481"/>
      <c r="M38" s="525"/>
      <c r="N38" s="471"/>
    </row>
    <row r="39" spans="1:16" ht="15.75" customHeight="1" x14ac:dyDescent="0.2">
      <c r="A39" s="328" t="str">
        <f>IF('Durchschnitt-Marktfruchtbau'!A38="","",'Durchschnitt-Marktfruchtbau'!A38)</f>
        <v/>
      </c>
      <c r="B39" s="62"/>
      <c r="C39" s="188" t="str">
        <f>IF('Durchschnitt-Marktfruchtbau'!I38=0,"",'Durchschnitt-Marktfruchtbau'!I38)</f>
        <v/>
      </c>
      <c r="D39" s="21"/>
      <c r="E39" s="466"/>
      <c r="F39" s="465" t="str">
        <f t="shared" si="11"/>
        <v/>
      </c>
      <c r="G39" s="462" t="str">
        <f t="shared" si="12"/>
        <v/>
      </c>
      <c r="H39" s="461" t="str">
        <f t="shared" si="13"/>
        <v/>
      </c>
      <c r="I39" s="198"/>
      <c r="J39" s="481"/>
      <c r="K39" s="481"/>
      <c r="M39" s="525"/>
      <c r="N39" s="471"/>
    </row>
    <row r="40" spans="1:16" ht="15.75" customHeight="1" x14ac:dyDescent="0.2">
      <c r="A40" s="328" t="str">
        <f>IF('Durchschnitt-Marktfruchtbau'!A39="","",'Durchschnitt-Marktfruchtbau'!A39)</f>
        <v/>
      </c>
      <c r="B40" s="62"/>
      <c r="C40" s="188" t="str">
        <f>IF('Durchschnitt-Marktfruchtbau'!I39=0,"",'Durchschnitt-Marktfruchtbau'!I39)</f>
        <v/>
      </c>
      <c r="D40" s="21"/>
      <c r="E40" s="466"/>
      <c r="F40" s="465" t="str">
        <f t="shared" si="11"/>
        <v/>
      </c>
      <c r="G40" s="462" t="str">
        <f t="shared" si="12"/>
        <v/>
      </c>
      <c r="H40" s="461" t="str">
        <f t="shared" si="13"/>
        <v/>
      </c>
      <c r="I40" s="198"/>
      <c r="J40" s="481"/>
      <c r="K40" s="481"/>
      <c r="M40" s="525"/>
      <c r="N40" s="471"/>
    </row>
    <row r="41" spans="1:16" ht="15.75" customHeight="1" x14ac:dyDescent="0.2">
      <c r="A41" s="328" t="str">
        <f>IF('Durchschnitt-Marktfruchtbau'!A40="","",'Durchschnitt-Marktfruchtbau'!A40)</f>
        <v/>
      </c>
      <c r="B41" s="62"/>
      <c r="C41" s="188" t="str">
        <f>IF('Durchschnitt-Marktfruchtbau'!I40=0,"",'Durchschnitt-Marktfruchtbau'!I40)</f>
        <v/>
      </c>
      <c r="D41" s="21"/>
      <c r="E41" s="466"/>
      <c r="F41" s="465" t="str">
        <f t="shared" si="11"/>
        <v/>
      </c>
      <c r="G41" s="462" t="str">
        <f t="shared" si="12"/>
        <v/>
      </c>
      <c r="H41" s="461" t="str">
        <f t="shared" si="13"/>
        <v/>
      </c>
      <c r="I41" s="198"/>
      <c r="J41" s="481"/>
      <c r="K41" s="481"/>
      <c r="M41" s="525"/>
      <c r="N41" s="471"/>
    </row>
    <row r="42" spans="1:16" ht="15.75" customHeight="1" x14ac:dyDescent="0.2">
      <c r="A42" s="328" t="str">
        <f>IF('Durchschnitt-Marktfruchtbau'!A41="","",'Durchschnitt-Marktfruchtbau'!A41)</f>
        <v/>
      </c>
      <c r="B42" s="62"/>
      <c r="C42" s="188" t="str">
        <f>IF('Durchschnitt-Marktfruchtbau'!I41=0,"",'Durchschnitt-Marktfruchtbau'!I41)</f>
        <v/>
      </c>
      <c r="D42" s="21"/>
      <c r="E42" s="466"/>
      <c r="F42" s="465" t="str">
        <f t="shared" si="11"/>
        <v/>
      </c>
      <c r="G42" s="462" t="str">
        <f t="shared" si="12"/>
        <v/>
      </c>
      <c r="H42" s="461" t="str">
        <f t="shared" si="13"/>
        <v/>
      </c>
      <c r="I42" s="198"/>
      <c r="J42" s="481"/>
      <c r="K42" s="481"/>
      <c r="M42" s="525"/>
      <c r="N42" s="471"/>
    </row>
    <row r="43" spans="1:16" ht="15.75" customHeight="1" x14ac:dyDescent="0.2">
      <c r="A43" s="328" t="str">
        <f>IF('Durchschnitt-Marktfruchtbau'!A42="","",'Durchschnitt-Marktfruchtbau'!A42)</f>
        <v/>
      </c>
      <c r="B43" s="62"/>
      <c r="C43" s="188" t="str">
        <f>IF('Durchschnitt-Marktfruchtbau'!I42=0,"",'Durchschnitt-Marktfruchtbau'!I42)</f>
        <v/>
      </c>
      <c r="D43" s="21"/>
      <c r="E43" s="466"/>
      <c r="F43" s="465" t="str">
        <f t="shared" si="11"/>
        <v/>
      </c>
      <c r="G43" s="462" t="str">
        <f t="shared" si="12"/>
        <v/>
      </c>
      <c r="H43" s="461" t="str">
        <f t="shared" si="13"/>
        <v/>
      </c>
      <c r="I43" s="198"/>
      <c r="J43" s="481"/>
      <c r="K43" s="481"/>
      <c r="M43" s="525"/>
      <c r="N43" s="471"/>
    </row>
    <row r="44" spans="1:16" ht="15.75" customHeight="1" x14ac:dyDescent="0.2">
      <c r="A44" s="328" t="str">
        <f>IF('Durchschnitt-Marktfruchtbau'!A43="","",'Durchschnitt-Marktfruchtbau'!A43)</f>
        <v/>
      </c>
      <c r="B44" s="62"/>
      <c r="C44" s="188" t="str">
        <f>IF('Durchschnitt-Marktfruchtbau'!I43=0,"",'Durchschnitt-Marktfruchtbau'!I43)</f>
        <v/>
      </c>
      <c r="D44" s="21"/>
      <c r="E44" s="466"/>
      <c r="F44" s="465" t="str">
        <f t="shared" si="11"/>
        <v/>
      </c>
      <c r="G44" s="462" t="str">
        <f t="shared" si="12"/>
        <v/>
      </c>
      <c r="H44" s="461" t="str">
        <f t="shared" si="13"/>
        <v/>
      </c>
      <c r="I44" s="198"/>
      <c r="J44" s="481"/>
      <c r="K44" s="481"/>
      <c r="M44" s="525"/>
      <c r="N44" s="471"/>
    </row>
    <row r="45" spans="1:16" ht="15.75" customHeight="1" thickBot="1" x14ac:dyDescent="0.25">
      <c r="A45" s="328" t="str">
        <f>IF('Durchschnitt-Marktfruchtbau'!A44="","",'Durchschnitt-Marktfruchtbau'!A44)</f>
        <v/>
      </c>
      <c r="B45" s="62"/>
      <c r="C45" s="188" t="str">
        <f>IF('Durchschnitt-Marktfruchtbau'!I44=0,"",'Durchschnitt-Marktfruchtbau'!I44)</f>
        <v/>
      </c>
      <c r="D45" s="21"/>
      <c r="E45" s="466"/>
      <c r="F45" s="465" t="str">
        <f t="shared" si="11"/>
        <v/>
      </c>
      <c r="G45" s="462" t="str">
        <f t="shared" si="12"/>
        <v/>
      </c>
      <c r="H45" s="461" t="str">
        <f t="shared" si="13"/>
        <v/>
      </c>
      <c r="I45" s="198"/>
      <c r="J45" s="481"/>
      <c r="K45" s="481"/>
      <c r="M45" s="525"/>
      <c r="N45" s="471"/>
    </row>
    <row r="46" spans="1:16" s="41" customFormat="1" ht="12.75" customHeight="1" x14ac:dyDescent="0.2">
      <c r="A46" s="646" t="s">
        <v>77</v>
      </c>
      <c r="B46" s="176" t="s">
        <v>96</v>
      </c>
      <c r="C46" s="649" t="s">
        <v>120</v>
      </c>
      <c r="D46" s="651"/>
      <c r="E46" s="121" t="s">
        <v>97</v>
      </c>
      <c r="F46" s="180" t="s">
        <v>98</v>
      </c>
      <c r="G46" s="440" t="s">
        <v>115</v>
      </c>
      <c r="H46" s="181"/>
      <c r="I46" s="449"/>
      <c r="J46" s="481"/>
      <c r="K46" s="481"/>
      <c r="M46" s="649" t="s">
        <v>100</v>
      </c>
      <c r="N46" s="651"/>
    </row>
    <row r="47" spans="1:16" s="41" customFormat="1" ht="10.5" customHeight="1" x14ac:dyDescent="0.2">
      <c r="A47" s="647"/>
      <c r="B47" s="177" t="s">
        <v>101</v>
      </c>
      <c r="C47" s="127" t="s">
        <v>67</v>
      </c>
      <c r="D47" s="177" t="s">
        <v>102</v>
      </c>
      <c r="E47" s="463" t="s">
        <v>103</v>
      </c>
      <c r="F47" s="182" t="s">
        <v>104</v>
      </c>
      <c r="G47" s="441" t="s">
        <v>67</v>
      </c>
      <c r="H47" s="183" t="s">
        <v>116</v>
      </c>
      <c r="I47" s="450"/>
      <c r="J47" s="481"/>
      <c r="K47" s="481"/>
      <c r="M47" s="179" t="s">
        <v>102</v>
      </c>
      <c r="N47" s="177" t="s">
        <v>102</v>
      </c>
    </row>
    <row r="48" spans="1:16" s="41" customFormat="1" ht="13.5" customHeight="1" x14ac:dyDescent="0.2">
      <c r="A48" s="659"/>
      <c r="B48" s="365" t="s">
        <v>105</v>
      </c>
      <c r="C48" s="538" t="s">
        <v>118</v>
      </c>
      <c r="D48" s="365" t="s">
        <v>107</v>
      </c>
      <c r="E48" s="469" t="s">
        <v>119</v>
      </c>
      <c r="F48" s="367" t="s">
        <v>108</v>
      </c>
      <c r="G48" s="178" t="s">
        <v>112</v>
      </c>
      <c r="H48" s="140" t="s">
        <v>113</v>
      </c>
      <c r="I48" s="447"/>
      <c r="J48" s="481"/>
      <c r="K48" s="481"/>
      <c r="M48" s="366" t="s">
        <v>121</v>
      </c>
      <c r="N48" s="365" t="s">
        <v>110</v>
      </c>
    </row>
    <row r="49" spans="1:14" ht="15.75" customHeight="1" x14ac:dyDescent="0.2">
      <c r="A49" s="328" t="str">
        <f>IF('Durchschnitt-Marktfruchtbau'!A49="","",'Durchschnitt-Marktfruchtbau'!A49)</f>
        <v/>
      </c>
      <c r="B49" s="62"/>
      <c r="C49" s="188" t="str">
        <f>IF('Durchschnitt-Marktfruchtbau'!I49=0,"",'Durchschnitt-Marktfruchtbau'!I49)</f>
        <v/>
      </c>
      <c r="D49" s="21"/>
      <c r="E49" s="466"/>
      <c r="F49" s="541" t="str">
        <f>IF(B49&gt;0,100-(D49*100/C49),"")</f>
        <v/>
      </c>
      <c r="G49" s="462" t="str">
        <f t="shared" ref="G49" si="14">IF(B49="","",B49*C49*E49)</f>
        <v/>
      </c>
      <c r="H49" s="461" t="str">
        <f>IF(B49="","",B49*D49*E49)</f>
        <v/>
      </c>
      <c r="I49" s="448"/>
      <c r="J49" s="481"/>
      <c r="K49" s="481"/>
      <c r="M49" s="376"/>
      <c r="N49" s="533" t="str">
        <f>IF(M49="","",B49*M49)</f>
        <v/>
      </c>
    </row>
    <row r="50" spans="1:14" ht="15.75" customHeight="1" x14ac:dyDescent="0.2">
      <c r="A50" s="328" t="str">
        <f>IF('Durchschnitt-Marktfruchtbau'!A50="","",'Durchschnitt-Marktfruchtbau'!A50)</f>
        <v/>
      </c>
      <c r="B50" s="62"/>
      <c r="C50" s="188" t="str">
        <f>IF('Durchschnitt-Marktfruchtbau'!I50=0,"",'Durchschnitt-Marktfruchtbau'!I50)</f>
        <v/>
      </c>
      <c r="D50" s="21"/>
      <c r="E50" s="466"/>
      <c r="F50" s="541" t="str">
        <f t="shared" ref="F50:F54" si="15">IF(B50&gt;0,100-(D50*100/C50),"")</f>
        <v/>
      </c>
      <c r="G50" s="462" t="str">
        <f t="shared" ref="G50:G54" si="16">IF(B50="","",B50*C50*E50)</f>
        <v/>
      </c>
      <c r="H50" s="461" t="str">
        <f t="shared" ref="H50:H54" si="17">IF(B50="","",B50*D50*E50)</f>
        <v/>
      </c>
      <c r="I50" s="448"/>
      <c r="J50" s="481"/>
      <c r="K50" s="481"/>
      <c r="M50" s="376"/>
      <c r="N50" s="533" t="str">
        <f t="shared" ref="N50:N54" si="18">IF(M50="","",B50*M50)</f>
        <v/>
      </c>
    </row>
    <row r="51" spans="1:14" ht="15.75" customHeight="1" x14ac:dyDescent="0.2">
      <c r="A51" s="328" t="str">
        <f>IF('Durchschnitt-Marktfruchtbau'!A51="","",'Durchschnitt-Marktfruchtbau'!A51)</f>
        <v/>
      </c>
      <c r="B51" s="62"/>
      <c r="C51" s="188" t="str">
        <f>IF('Durchschnitt-Marktfruchtbau'!I51=0,"",'Durchschnitt-Marktfruchtbau'!I51)</f>
        <v/>
      </c>
      <c r="D51" s="21"/>
      <c r="E51" s="466"/>
      <c r="F51" s="541" t="str">
        <f t="shared" si="15"/>
        <v/>
      </c>
      <c r="G51" s="462" t="str">
        <f t="shared" si="16"/>
        <v/>
      </c>
      <c r="H51" s="461" t="str">
        <f t="shared" si="17"/>
        <v/>
      </c>
      <c r="I51" s="448"/>
      <c r="J51" s="481"/>
      <c r="K51" s="481"/>
      <c r="M51" s="376"/>
      <c r="N51" s="533" t="str">
        <f t="shared" si="18"/>
        <v/>
      </c>
    </row>
    <row r="52" spans="1:14" ht="15.75" customHeight="1" x14ac:dyDescent="0.2">
      <c r="A52" s="328" t="str">
        <f>IF('Durchschnitt-Marktfruchtbau'!A52="","",'Durchschnitt-Marktfruchtbau'!A52)</f>
        <v/>
      </c>
      <c r="B52" s="62"/>
      <c r="C52" s="188" t="str">
        <f>IF('Durchschnitt-Marktfruchtbau'!I52=0,"",'Durchschnitt-Marktfruchtbau'!I52)</f>
        <v/>
      </c>
      <c r="D52" s="21"/>
      <c r="E52" s="466"/>
      <c r="F52" s="541" t="str">
        <f t="shared" si="15"/>
        <v/>
      </c>
      <c r="G52" s="462" t="str">
        <f t="shared" si="16"/>
        <v/>
      </c>
      <c r="H52" s="461" t="str">
        <f t="shared" si="17"/>
        <v/>
      </c>
      <c r="I52" s="448"/>
      <c r="J52" s="481"/>
      <c r="K52" s="481"/>
      <c r="M52" s="376"/>
      <c r="N52" s="533" t="str">
        <f t="shared" si="18"/>
        <v/>
      </c>
    </row>
    <row r="53" spans="1:14" ht="15.75" customHeight="1" x14ac:dyDescent="0.2">
      <c r="A53" s="328" t="str">
        <f>IF('Durchschnitt-Marktfruchtbau'!A53="","",'Durchschnitt-Marktfruchtbau'!A53)</f>
        <v/>
      </c>
      <c r="B53" s="62"/>
      <c r="C53" s="188" t="str">
        <f>IF('Durchschnitt-Marktfruchtbau'!I53=0,"",'Durchschnitt-Marktfruchtbau'!I53)</f>
        <v/>
      </c>
      <c r="D53" s="21"/>
      <c r="E53" s="466"/>
      <c r="F53" s="541" t="str">
        <f t="shared" si="15"/>
        <v/>
      </c>
      <c r="G53" s="462" t="str">
        <f t="shared" si="16"/>
        <v/>
      </c>
      <c r="H53" s="461" t="str">
        <f t="shared" si="17"/>
        <v/>
      </c>
      <c r="I53" s="448"/>
      <c r="J53" s="481"/>
      <c r="K53" s="481"/>
      <c r="M53" s="376"/>
      <c r="N53" s="533" t="str">
        <f t="shared" si="18"/>
        <v/>
      </c>
    </row>
    <row r="54" spans="1:14" ht="15.75" customHeight="1" thickBot="1" x14ac:dyDescent="0.25">
      <c r="A54" s="328" t="str">
        <f>IF('Durchschnitt-Marktfruchtbau'!A54="","",'Durchschnitt-Marktfruchtbau'!A54)</f>
        <v/>
      </c>
      <c r="B54" s="62"/>
      <c r="C54" s="188" t="str">
        <f>IF('Durchschnitt-Marktfruchtbau'!I54=0,"",'Durchschnitt-Marktfruchtbau'!I54)</f>
        <v/>
      </c>
      <c r="D54" s="21"/>
      <c r="E54" s="466"/>
      <c r="F54" s="541" t="str">
        <f t="shared" si="15"/>
        <v/>
      </c>
      <c r="G54" s="462" t="str">
        <f t="shared" si="16"/>
        <v/>
      </c>
      <c r="H54" s="461" t="str">
        <f t="shared" si="17"/>
        <v/>
      </c>
      <c r="I54" s="448"/>
      <c r="J54" s="481"/>
      <c r="K54" s="481"/>
      <c r="M54" s="376"/>
      <c r="N54" s="533" t="str">
        <f t="shared" si="18"/>
        <v/>
      </c>
    </row>
    <row r="55" spans="1:14" ht="15.75" customHeight="1" thickBot="1" x14ac:dyDescent="0.25">
      <c r="A55" s="192" t="s">
        <v>122</v>
      </c>
      <c r="B55" s="190">
        <f>SUM(B12:B21)+0.0000001</f>
        <v>9.9999999999999995E-8</v>
      </c>
      <c r="C55" s="664" t="s">
        <v>123</v>
      </c>
      <c r="D55" s="665"/>
      <c r="E55" s="458"/>
      <c r="F55" s="191">
        <f>IF(L55&gt;0,(1-L55)*100,0)</f>
        <v>0</v>
      </c>
      <c r="G55" s="486">
        <f>SUM(G12:G19,G20:G21)</f>
        <v>0</v>
      </c>
      <c r="H55" s="486">
        <f>SUM(H12:H19,H20:H21)</f>
        <v>0</v>
      </c>
      <c r="I55" s="219"/>
      <c r="J55" s="442"/>
      <c r="K55" s="442"/>
      <c r="L55" s="524">
        <f t="shared" ref="L55:L57" si="19">IF(G55=0,0,H55/G55)</f>
        <v>0</v>
      </c>
      <c r="M55" s="529"/>
      <c r="N55" s="47"/>
    </row>
    <row r="56" spans="1:14" ht="15.75" customHeight="1" thickBot="1" x14ac:dyDescent="0.25">
      <c r="A56" s="192" t="s">
        <v>124</v>
      </c>
      <c r="B56" s="190">
        <f>SUM(B23:B32)+0.0000001</f>
        <v>9.9999999999999995E-8</v>
      </c>
      <c r="C56" s="664" t="s">
        <v>125</v>
      </c>
      <c r="D56" s="665"/>
      <c r="E56" s="458"/>
      <c r="F56" s="191">
        <f>IF(L56&gt;0,(1-L56)*100,0)</f>
        <v>0</v>
      </c>
      <c r="G56" s="486">
        <f>SUM(G23:G32)</f>
        <v>0</v>
      </c>
      <c r="H56" s="486">
        <f>SUM(H23:H32)</f>
        <v>0</v>
      </c>
      <c r="I56" s="219"/>
      <c r="J56" s="442"/>
      <c r="K56" s="442"/>
      <c r="L56" s="524">
        <f t="shared" si="19"/>
        <v>0</v>
      </c>
      <c r="M56" s="529"/>
      <c r="N56" s="486">
        <f>SUM(N23:N32)</f>
        <v>0</v>
      </c>
    </row>
    <row r="57" spans="1:14" ht="15" customHeight="1" thickBot="1" x14ac:dyDescent="0.25">
      <c r="A57" s="192" t="s">
        <v>126</v>
      </c>
      <c r="B57" s="190">
        <f>(B36+B37+B41+B42+B43+B44+B45)/10000</f>
        <v>0</v>
      </c>
      <c r="C57" s="664" t="s">
        <v>127</v>
      </c>
      <c r="D57" s="665"/>
      <c r="E57" s="458"/>
      <c r="F57" s="191">
        <f>IF(L57&gt;0,(1-L57)*100,0)</f>
        <v>0</v>
      </c>
      <c r="G57" s="486">
        <f>SUM(G36:G45)</f>
        <v>0</v>
      </c>
      <c r="H57" s="486">
        <f>SUM(H36:H45)</f>
        <v>0</v>
      </c>
      <c r="I57" s="219"/>
      <c r="J57" s="444"/>
      <c r="K57" s="444"/>
      <c r="L57" s="524">
        <f t="shared" si="19"/>
        <v>0</v>
      </c>
      <c r="M57" s="529"/>
      <c r="N57" s="47"/>
    </row>
    <row r="58" spans="1:14" ht="13.5" customHeight="1" thickBot="1" x14ac:dyDescent="0.25">
      <c r="A58" s="192" t="s">
        <v>128</v>
      </c>
      <c r="B58" s="190">
        <f>SUM(B49:B54)+0.0000001</f>
        <v>9.9999999999999995E-8</v>
      </c>
      <c r="C58" s="664" t="s">
        <v>129</v>
      </c>
      <c r="D58" s="665"/>
      <c r="E58" s="458"/>
      <c r="F58" s="191">
        <f>IF(L58&gt;0,(1-L58)*100,0)</f>
        <v>0</v>
      </c>
      <c r="G58" s="487">
        <f>SUM(G49:G54)</f>
        <v>0</v>
      </c>
      <c r="H58" s="487">
        <f>SUM(H49:H54)</f>
        <v>0</v>
      </c>
      <c r="I58" s="219"/>
      <c r="J58" s="444"/>
      <c r="K58" s="444"/>
      <c r="L58" s="524">
        <f>IF(G58=0,0,H58/G58)</f>
        <v>0</v>
      </c>
      <c r="M58" s="529"/>
      <c r="N58" s="487">
        <f>SUM(N49:N54)</f>
        <v>0</v>
      </c>
    </row>
    <row r="59" spans="1:14" ht="6" customHeight="1" x14ac:dyDescent="0.15">
      <c r="A59" s="117"/>
      <c r="B59" s="113"/>
      <c r="C59" s="113"/>
      <c r="D59" s="113"/>
      <c r="E59" s="114"/>
      <c r="F59" s="114"/>
      <c r="G59" s="117"/>
      <c r="H59" s="117"/>
      <c r="I59" s="117"/>
      <c r="J59" s="451">
        <f>SUM(G55:G58)</f>
        <v>0</v>
      </c>
      <c r="K59" s="451">
        <f>SUM(H55:H58)</f>
        <v>0</v>
      </c>
      <c r="L59" s="452">
        <f>IF(K59=0,0,K59/J59)</f>
        <v>0</v>
      </c>
      <c r="M59" s="113"/>
      <c r="N59" s="113"/>
    </row>
    <row r="60" spans="1:14" ht="10.7" customHeight="1" x14ac:dyDescent="0.15">
      <c r="A60" s="117" t="s">
        <v>130</v>
      </c>
      <c r="B60" s="113"/>
      <c r="C60" s="113"/>
      <c r="D60" s="113"/>
      <c r="E60" s="114"/>
      <c r="F60" s="114"/>
      <c r="G60" s="117"/>
      <c r="H60" s="117"/>
      <c r="I60" s="117"/>
      <c r="J60" s="117"/>
      <c r="L60" s="37"/>
      <c r="M60" s="113"/>
      <c r="N60" s="113"/>
    </row>
    <row r="61" spans="1:14" ht="10.7" customHeight="1" x14ac:dyDescent="0.15">
      <c r="A61" s="117" t="s">
        <v>131</v>
      </c>
      <c r="B61" s="113"/>
      <c r="C61" s="113"/>
      <c r="D61" s="113"/>
      <c r="E61" s="114"/>
      <c r="F61" s="114"/>
      <c r="G61" s="117"/>
      <c r="H61" s="117"/>
      <c r="I61" s="117"/>
      <c r="J61" s="117"/>
      <c r="M61" s="113"/>
      <c r="N61" s="113"/>
    </row>
    <row r="62" spans="1:14" ht="10.7" customHeight="1" x14ac:dyDescent="0.15">
      <c r="A62" s="117" t="s">
        <v>132</v>
      </c>
      <c r="B62" s="113"/>
      <c r="C62" s="113"/>
      <c r="D62" s="113"/>
      <c r="E62" s="114"/>
      <c r="F62" s="114"/>
      <c r="G62" s="117"/>
      <c r="H62" s="117"/>
      <c r="I62" s="117"/>
      <c r="J62" s="117"/>
      <c r="M62" s="113"/>
      <c r="N62" s="113"/>
    </row>
    <row r="63" spans="1:14" ht="10.7" customHeight="1" x14ac:dyDescent="0.15">
      <c r="A63" s="117" t="s">
        <v>133</v>
      </c>
      <c r="B63" s="113"/>
      <c r="C63" s="113"/>
      <c r="D63" s="113"/>
      <c r="E63" s="114"/>
      <c r="F63" s="114"/>
      <c r="G63" s="117"/>
      <c r="H63" s="117"/>
      <c r="I63" s="117"/>
      <c r="J63" s="117"/>
      <c r="M63" s="113"/>
      <c r="N63" s="113"/>
    </row>
    <row r="64" spans="1:14" ht="10.7" customHeight="1" x14ac:dyDescent="0.15">
      <c r="A64" s="117" t="s">
        <v>134</v>
      </c>
      <c r="B64" s="113"/>
      <c r="C64" s="113"/>
      <c r="D64" s="113"/>
      <c r="E64" s="114"/>
      <c r="F64" s="114"/>
      <c r="G64" s="117"/>
      <c r="H64" s="117"/>
      <c r="I64" s="117"/>
      <c r="J64" s="117"/>
      <c r="M64" s="113"/>
      <c r="N64" s="113"/>
    </row>
    <row r="65" spans="1:14" ht="10.7" customHeight="1" x14ac:dyDescent="0.15">
      <c r="A65" s="488"/>
      <c r="B65" s="113"/>
      <c r="C65" s="113"/>
      <c r="D65" s="113"/>
      <c r="E65" s="114"/>
      <c r="F65" s="114"/>
      <c r="G65" s="117"/>
      <c r="H65" s="117"/>
      <c r="I65" s="117"/>
      <c r="J65" s="117"/>
      <c r="M65" s="113"/>
      <c r="N65" s="113"/>
    </row>
    <row r="66" spans="1:14" ht="10.5" customHeight="1" x14ac:dyDescent="0.15">
      <c r="A66" s="175" t="s">
        <v>80</v>
      </c>
      <c r="B66" s="113"/>
      <c r="C66" s="113"/>
      <c r="D66" s="113"/>
      <c r="E66" s="113"/>
      <c r="F66" s="113"/>
      <c r="G66" s="38"/>
      <c r="H66" s="45"/>
      <c r="M66" s="113"/>
      <c r="N66" s="113"/>
    </row>
    <row r="67" spans="1:14" ht="9.75" customHeight="1" x14ac:dyDescent="0.2">
      <c r="A67" s="175" t="s">
        <v>81</v>
      </c>
      <c r="B67" s="198"/>
      <c r="C67" s="198"/>
      <c r="D67" s="198"/>
      <c r="E67" s="198"/>
      <c r="F67" s="198"/>
      <c r="G67" s="48"/>
      <c r="H67" s="49"/>
      <c r="M67" s="198"/>
      <c r="N67" s="198"/>
    </row>
    <row r="68" spans="1:14" ht="9.75" customHeight="1" x14ac:dyDescent="0.2">
      <c r="A68" s="175"/>
      <c r="B68" s="198"/>
      <c r="C68" s="198"/>
      <c r="D68" s="198"/>
      <c r="E68" s="198"/>
      <c r="F68" s="198"/>
      <c r="G68" s="48"/>
      <c r="H68" s="49"/>
      <c r="M68" s="198"/>
      <c r="N68" s="198"/>
    </row>
    <row r="69" spans="1:14" x14ac:dyDescent="0.15">
      <c r="A69" s="612" t="s">
        <v>135</v>
      </c>
    </row>
    <row r="70" spans="1:14" x14ac:dyDescent="0.15">
      <c r="A70" s="42"/>
    </row>
    <row r="71" spans="1:14" x14ac:dyDescent="0.15">
      <c r="H71" s="436"/>
      <c r="I71" s="436"/>
    </row>
    <row r="76" spans="1:14" x14ac:dyDescent="0.15">
      <c r="B76" s="39"/>
      <c r="C76" s="39"/>
      <c r="D76" s="39"/>
      <c r="E76" s="39"/>
      <c r="F76" s="39"/>
      <c r="M76" s="39"/>
      <c r="N76" s="39"/>
    </row>
    <row r="77" spans="1:14" x14ac:dyDescent="0.15">
      <c r="B77" s="39"/>
      <c r="C77" s="39"/>
      <c r="D77" s="39"/>
      <c r="E77" s="39"/>
      <c r="F77" s="39"/>
      <c r="M77" s="39"/>
      <c r="N77" s="39"/>
    </row>
    <row r="78" spans="1:14" x14ac:dyDescent="0.15">
      <c r="B78" s="39"/>
      <c r="C78" s="39"/>
      <c r="D78" s="39"/>
      <c r="E78" s="39"/>
      <c r="F78" s="39"/>
      <c r="M78" s="39"/>
      <c r="N78" s="39"/>
    </row>
    <row r="79" spans="1:14" x14ac:dyDescent="0.15">
      <c r="B79" s="39"/>
      <c r="C79" s="39"/>
      <c r="D79" s="39"/>
      <c r="E79" s="39"/>
      <c r="F79" s="39"/>
      <c r="M79" s="39"/>
      <c r="N79" s="39"/>
    </row>
    <row r="80" spans="1:14" x14ac:dyDescent="0.15">
      <c r="B80" s="39"/>
      <c r="C80" s="39"/>
      <c r="D80" s="39"/>
      <c r="E80" s="39"/>
      <c r="F80" s="39"/>
      <c r="M80" s="39"/>
      <c r="N80" s="39"/>
    </row>
    <row r="81" spans="2:14" x14ac:dyDescent="0.15">
      <c r="B81" s="39"/>
      <c r="C81" s="39"/>
      <c r="D81" s="39"/>
      <c r="E81" s="39"/>
      <c r="F81" s="39"/>
      <c r="M81" s="39"/>
      <c r="N81" s="39"/>
    </row>
    <row r="82" spans="2:14" x14ac:dyDescent="0.15">
      <c r="B82" s="39"/>
      <c r="C82" s="39"/>
      <c r="D82" s="39"/>
      <c r="E82" s="39"/>
      <c r="F82" s="39"/>
      <c r="M82" s="39"/>
      <c r="N82" s="39"/>
    </row>
    <row r="83" spans="2:14" x14ac:dyDescent="0.15">
      <c r="B83" s="39"/>
      <c r="C83" s="39"/>
      <c r="D83" s="39"/>
      <c r="E83" s="39"/>
      <c r="F83" s="39"/>
      <c r="M83" s="39"/>
      <c r="N83" s="39"/>
    </row>
  </sheetData>
  <sheetProtection algorithmName="SHA-512" hashValue="B1qhKfCzB29w+hEfkYoxHa8MwgGNl/Q7HFBCt/ZCQVH6OfeHCdxmM5xPdjxVZdPcYfNo2yUl0dogaXeG7ELBPA==" saltValue="tfVZNOQYb1H0DEYNCPoYhA==" spinCount="100000" sheet="1" objects="1" scenarios="1" selectLockedCells="1"/>
  <mergeCells count="16">
    <mergeCell ref="A46:A48"/>
    <mergeCell ref="C46:D46"/>
    <mergeCell ref="M46:N46"/>
    <mergeCell ref="C58:D58"/>
    <mergeCell ref="C57:D57"/>
    <mergeCell ref="C55:D55"/>
    <mergeCell ref="C56:D56"/>
    <mergeCell ref="M4:N4"/>
    <mergeCell ref="G6:H6"/>
    <mergeCell ref="A33:A35"/>
    <mergeCell ref="C33:D33"/>
    <mergeCell ref="C6:D6"/>
    <mergeCell ref="M6:N6"/>
    <mergeCell ref="E4:H4"/>
    <mergeCell ref="E5:H5"/>
    <mergeCell ref="M5:N5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L33"/>
  <sheetViews>
    <sheetView showGridLines="0" zoomScale="140" zoomScaleNormal="140" workbookViewId="0">
      <selection activeCell="D11" sqref="D11"/>
    </sheetView>
  </sheetViews>
  <sheetFormatPr baseColWidth="10" defaultColWidth="10.42578125" defaultRowHeight="9" x14ac:dyDescent="0.15"/>
  <cols>
    <col min="1" max="1" width="16.140625" style="39" customWidth="1"/>
    <col min="2" max="2" width="9.140625" style="37" customWidth="1"/>
    <col min="3" max="3" width="10.42578125" style="37" customWidth="1"/>
    <col min="4" max="4" width="10.7109375" style="37" customWidth="1"/>
    <col min="5" max="6" width="9.140625" style="37" customWidth="1"/>
    <col min="7" max="7" width="10.7109375" style="37" customWidth="1"/>
    <col min="8" max="8" width="10.85546875" style="38" customWidth="1"/>
    <col min="9" max="9" width="11.5703125" style="45" hidden="1" customWidth="1"/>
    <col min="10" max="12" width="10.42578125" style="39" hidden="1" customWidth="1"/>
    <col min="13" max="256" width="10.42578125" style="39"/>
    <col min="257" max="257" width="9.42578125" style="39" customWidth="1"/>
    <col min="258" max="258" width="7.140625" style="39" customWidth="1"/>
    <col min="259" max="259" width="9.140625" style="39" customWidth="1"/>
    <col min="260" max="260" width="9.5703125" style="39" customWidth="1"/>
    <col min="261" max="261" width="11.28515625" style="39" customWidth="1"/>
    <col min="262" max="262" width="10.85546875" style="39" customWidth="1"/>
    <col min="263" max="263" width="9.140625" style="39" customWidth="1"/>
    <col min="264" max="265" width="10.140625" style="39" customWidth="1"/>
    <col min="266" max="512" width="10.42578125" style="39"/>
    <col min="513" max="513" width="9.42578125" style="39" customWidth="1"/>
    <col min="514" max="514" width="7.140625" style="39" customWidth="1"/>
    <col min="515" max="515" width="9.140625" style="39" customWidth="1"/>
    <col min="516" max="516" width="9.5703125" style="39" customWidth="1"/>
    <col min="517" max="517" width="11.28515625" style="39" customWidth="1"/>
    <col min="518" max="518" width="10.85546875" style="39" customWidth="1"/>
    <col min="519" max="519" width="9.140625" style="39" customWidth="1"/>
    <col min="520" max="521" width="10.140625" style="39" customWidth="1"/>
    <col min="522" max="768" width="10.42578125" style="39"/>
    <col min="769" max="769" width="9.42578125" style="39" customWidth="1"/>
    <col min="770" max="770" width="7.140625" style="39" customWidth="1"/>
    <col min="771" max="771" width="9.140625" style="39" customWidth="1"/>
    <col min="772" max="772" width="9.5703125" style="39" customWidth="1"/>
    <col min="773" max="773" width="11.28515625" style="39" customWidth="1"/>
    <col min="774" max="774" width="10.85546875" style="39" customWidth="1"/>
    <col min="775" max="775" width="9.140625" style="39" customWidth="1"/>
    <col min="776" max="777" width="10.140625" style="39" customWidth="1"/>
    <col min="778" max="1024" width="10.42578125" style="39"/>
    <col min="1025" max="1025" width="9.42578125" style="39" customWidth="1"/>
    <col min="1026" max="1026" width="7.140625" style="39" customWidth="1"/>
    <col min="1027" max="1027" width="9.140625" style="39" customWidth="1"/>
    <col min="1028" max="1028" width="9.5703125" style="39" customWidth="1"/>
    <col min="1029" max="1029" width="11.28515625" style="39" customWidth="1"/>
    <col min="1030" max="1030" width="10.85546875" style="39" customWidth="1"/>
    <col min="1031" max="1031" width="9.140625" style="39" customWidth="1"/>
    <col min="1032" max="1033" width="10.140625" style="39" customWidth="1"/>
    <col min="1034" max="1280" width="10.42578125" style="39"/>
    <col min="1281" max="1281" width="9.42578125" style="39" customWidth="1"/>
    <col min="1282" max="1282" width="7.140625" style="39" customWidth="1"/>
    <col min="1283" max="1283" width="9.140625" style="39" customWidth="1"/>
    <col min="1284" max="1284" width="9.5703125" style="39" customWidth="1"/>
    <col min="1285" max="1285" width="11.28515625" style="39" customWidth="1"/>
    <col min="1286" max="1286" width="10.85546875" style="39" customWidth="1"/>
    <col min="1287" max="1287" width="9.140625" style="39" customWidth="1"/>
    <col min="1288" max="1289" width="10.140625" style="39" customWidth="1"/>
    <col min="1290" max="1536" width="10.42578125" style="39"/>
    <col min="1537" max="1537" width="9.42578125" style="39" customWidth="1"/>
    <col min="1538" max="1538" width="7.140625" style="39" customWidth="1"/>
    <col min="1539" max="1539" width="9.140625" style="39" customWidth="1"/>
    <col min="1540" max="1540" width="9.5703125" style="39" customWidth="1"/>
    <col min="1541" max="1541" width="11.28515625" style="39" customWidth="1"/>
    <col min="1542" max="1542" width="10.85546875" style="39" customWidth="1"/>
    <col min="1543" max="1543" width="9.140625" style="39" customWidth="1"/>
    <col min="1544" max="1545" width="10.140625" style="39" customWidth="1"/>
    <col min="1546" max="1792" width="10.42578125" style="39"/>
    <col min="1793" max="1793" width="9.42578125" style="39" customWidth="1"/>
    <col min="1794" max="1794" width="7.140625" style="39" customWidth="1"/>
    <col min="1795" max="1795" width="9.140625" style="39" customWidth="1"/>
    <col min="1796" max="1796" width="9.5703125" style="39" customWidth="1"/>
    <col min="1797" max="1797" width="11.28515625" style="39" customWidth="1"/>
    <col min="1798" max="1798" width="10.85546875" style="39" customWidth="1"/>
    <col min="1799" max="1799" width="9.140625" style="39" customWidth="1"/>
    <col min="1800" max="1801" width="10.140625" style="39" customWidth="1"/>
    <col min="1802" max="2048" width="10.42578125" style="39"/>
    <col min="2049" max="2049" width="9.42578125" style="39" customWidth="1"/>
    <col min="2050" max="2050" width="7.140625" style="39" customWidth="1"/>
    <col min="2051" max="2051" width="9.140625" style="39" customWidth="1"/>
    <col min="2052" max="2052" width="9.5703125" style="39" customWidth="1"/>
    <col min="2053" max="2053" width="11.28515625" style="39" customWidth="1"/>
    <col min="2054" max="2054" width="10.85546875" style="39" customWidth="1"/>
    <col min="2055" max="2055" width="9.140625" style="39" customWidth="1"/>
    <col min="2056" max="2057" width="10.140625" style="39" customWidth="1"/>
    <col min="2058" max="2304" width="10.42578125" style="39"/>
    <col min="2305" max="2305" width="9.42578125" style="39" customWidth="1"/>
    <col min="2306" max="2306" width="7.140625" style="39" customWidth="1"/>
    <col min="2307" max="2307" width="9.140625" style="39" customWidth="1"/>
    <col min="2308" max="2308" width="9.5703125" style="39" customWidth="1"/>
    <col min="2309" max="2309" width="11.28515625" style="39" customWidth="1"/>
    <col min="2310" max="2310" width="10.85546875" style="39" customWidth="1"/>
    <col min="2311" max="2311" width="9.140625" style="39" customWidth="1"/>
    <col min="2312" max="2313" width="10.140625" style="39" customWidth="1"/>
    <col min="2314" max="2560" width="10.42578125" style="39"/>
    <col min="2561" max="2561" width="9.42578125" style="39" customWidth="1"/>
    <col min="2562" max="2562" width="7.140625" style="39" customWidth="1"/>
    <col min="2563" max="2563" width="9.140625" style="39" customWidth="1"/>
    <col min="2564" max="2564" width="9.5703125" style="39" customWidth="1"/>
    <col min="2565" max="2565" width="11.28515625" style="39" customWidth="1"/>
    <col min="2566" max="2566" width="10.85546875" style="39" customWidth="1"/>
    <col min="2567" max="2567" width="9.140625" style="39" customWidth="1"/>
    <col min="2568" max="2569" width="10.140625" style="39" customWidth="1"/>
    <col min="2570" max="2816" width="10.42578125" style="39"/>
    <col min="2817" max="2817" width="9.42578125" style="39" customWidth="1"/>
    <col min="2818" max="2818" width="7.140625" style="39" customWidth="1"/>
    <col min="2819" max="2819" width="9.140625" style="39" customWidth="1"/>
    <col min="2820" max="2820" width="9.5703125" style="39" customWidth="1"/>
    <col min="2821" max="2821" width="11.28515625" style="39" customWidth="1"/>
    <col min="2822" max="2822" width="10.85546875" style="39" customWidth="1"/>
    <col min="2823" max="2823" width="9.140625" style="39" customWidth="1"/>
    <col min="2824" max="2825" width="10.140625" style="39" customWidth="1"/>
    <col min="2826" max="3072" width="10.42578125" style="39"/>
    <col min="3073" max="3073" width="9.42578125" style="39" customWidth="1"/>
    <col min="3074" max="3074" width="7.140625" style="39" customWidth="1"/>
    <col min="3075" max="3075" width="9.140625" style="39" customWidth="1"/>
    <col min="3076" max="3076" width="9.5703125" style="39" customWidth="1"/>
    <col min="3077" max="3077" width="11.28515625" style="39" customWidth="1"/>
    <col min="3078" max="3078" width="10.85546875" style="39" customWidth="1"/>
    <col min="3079" max="3079" width="9.140625" style="39" customWidth="1"/>
    <col min="3080" max="3081" width="10.140625" style="39" customWidth="1"/>
    <col min="3082" max="3328" width="10.42578125" style="39"/>
    <col min="3329" max="3329" width="9.42578125" style="39" customWidth="1"/>
    <col min="3330" max="3330" width="7.140625" style="39" customWidth="1"/>
    <col min="3331" max="3331" width="9.140625" style="39" customWidth="1"/>
    <col min="3332" max="3332" width="9.5703125" style="39" customWidth="1"/>
    <col min="3333" max="3333" width="11.28515625" style="39" customWidth="1"/>
    <col min="3334" max="3334" width="10.85546875" style="39" customWidth="1"/>
    <col min="3335" max="3335" width="9.140625" style="39" customWidth="1"/>
    <col min="3336" max="3337" width="10.140625" style="39" customWidth="1"/>
    <col min="3338" max="3584" width="10.42578125" style="39"/>
    <col min="3585" max="3585" width="9.42578125" style="39" customWidth="1"/>
    <col min="3586" max="3586" width="7.140625" style="39" customWidth="1"/>
    <col min="3587" max="3587" width="9.140625" style="39" customWidth="1"/>
    <col min="3588" max="3588" width="9.5703125" style="39" customWidth="1"/>
    <col min="3589" max="3589" width="11.28515625" style="39" customWidth="1"/>
    <col min="3590" max="3590" width="10.85546875" style="39" customWidth="1"/>
    <col min="3591" max="3591" width="9.140625" style="39" customWidth="1"/>
    <col min="3592" max="3593" width="10.140625" style="39" customWidth="1"/>
    <col min="3594" max="3840" width="10.42578125" style="39"/>
    <col min="3841" max="3841" width="9.42578125" style="39" customWidth="1"/>
    <col min="3842" max="3842" width="7.140625" style="39" customWidth="1"/>
    <col min="3843" max="3843" width="9.140625" style="39" customWidth="1"/>
    <col min="3844" max="3844" width="9.5703125" style="39" customWidth="1"/>
    <col min="3845" max="3845" width="11.28515625" style="39" customWidth="1"/>
    <col min="3846" max="3846" width="10.85546875" style="39" customWidth="1"/>
    <col min="3847" max="3847" width="9.140625" style="39" customWidth="1"/>
    <col min="3848" max="3849" width="10.140625" style="39" customWidth="1"/>
    <col min="3850" max="4096" width="10.42578125" style="39"/>
    <col min="4097" max="4097" width="9.42578125" style="39" customWidth="1"/>
    <col min="4098" max="4098" width="7.140625" style="39" customWidth="1"/>
    <col min="4099" max="4099" width="9.140625" style="39" customWidth="1"/>
    <col min="4100" max="4100" width="9.5703125" style="39" customWidth="1"/>
    <col min="4101" max="4101" width="11.28515625" style="39" customWidth="1"/>
    <col min="4102" max="4102" width="10.85546875" style="39" customWidth="1"/>
    <col min="4103" max="4103" width="9.140625" style="39" customWidth="1"/>
    <col min="4104" max="4105" width="10.140625" style="39" customWidth="1"/>
    <col min="4106" max="4352" width="10.42578125" style="39"/>
    <col min="4353" max="4353" width="9.42578125" style="39" customWidth="1"/>
    <col min="4354" max="4354" width="7.140625" style="39" customWidth="1"/>
    <col min="4355" max="4355" width="9.140625" style="39" customWidth="1"/>
    <col min="4356" max="4356" width="9.5703125" style="39" customWidth="1"/>
    <col min="4357" max="4357" width="11.28515625" style="39" customWidth="1"/>
    <col min="4358" max="4358" width="10.85546875" style="39" customWidth="1"/>
    <col min="4359" max="4359" width="9.140625" style="39" customWidth="1"/>
    <col min="4360" max="4361" width="10.140625" style="39" customWidth="1"/>
    <col min="4362" max="4608" width="10.42578125" style="39"/>
    <col min="4609" max="4609" width="9.42578125" style="39" customWidth="1"/>
    <col min="4610" max="4610" width="7.140625" style="39" customWidth="1"/>
    <col min="4611" max="4611" width="9.140625" style="39" customWidth="1"/>
    <col min="4612" max="4612" width="9.5703125" style="39" customWidth="1"/>
    <col min="4613" max="4613" width="11.28515625" style="39" customWidth="1"/>
    <col min="4614" max="4614" width="10.85546875" style="39" customWidth="1"/>
    <col min="4615" max="4615" width="9.140625" style="39" customWidth="1"/>
    <col min="4616" max="4617" width="10.140625" style="39" customWidth="1"/>
    <col min="4618" max="4864" width="10.42578125" style="39"/>
    <col min="4865" max="4865" width="9.42578125" style="39" customWidth="1"/>
    <col min="4866" max="4866" width="7.140625" style="39" customWidth="1"/>
    <col min="4867" max="4867" width="9.140625" style="39" customWidth="1"/>
    <col min="4868" max="4868" width="9.5703125" style="39" customWidth="1"/>
    <col min="4869" max="4869" width="11.28515625" style="39" customWidth="1"/>
    <col min="4870" max="4870" width="10.85546875" style="39" customWidth="1"/>
    <col min="4871" max="4871" width="9.140625" style="39" customWidth="1"/>
    <col min="4872" max="4873" width="10.140625" style="39" customWidth="1"/>
    <col min="4874" max="5120" width="10.42578125" style="39"/>
    <col min="5121" max="5121" width="9.42578125" style="39" customWidth="1"/>
    <col min="5122" max="5122" width="7.140625" style="39" customWidth="1"/>
    <col min="5123" max="5123" width="9.140625" style="39" customWidth="1"/>
    <col min="5124" max="5124" width="9.5703125" style="39" customWidth="1"/>
    <col min="5125" max="5125" width="11.28515625" style="39" customWidth="1"/>
    <col min="5126" max="5126" width="10.85546875" style="39" customWidth="1"/>
    <col min="5127" max="5127" width="9.140625" style="39" customWidth="1"/>
    <col min="5128" max="5129" width="10.140625" style="39" customWidth="1"/>
    <col min="5130" max="5376" width="10.42578125" style="39"/>
    <col min="5377" max="5377" width="9.42578125" style="39" customWidth="1"/>
    <col min="5378" max="5378" width="7.140625" style="39" customWidth="1"/>
    <col min="5379" max="5379" width="9.140625" style="39" customWidth="1"/>
    <col min="5380" max="5380" width="9.5703125" style="39" customWidth="1"/>
    <col min="5381" max="5381" width="11.28515625" style="39" customWidth="1"/>
    <col min="5382" max="5382" width="10.85546875" style="39" customWidth="1"/>
    <col min="5383" max="5383" width="9.140625" style="39" customWidth="1"/>
    <col min="5384" max="5385" width="10.140625" style="39" customWidth="1"/>
    <col min="5386" max="5632" width="10.42578125" style="39"/>
    <col min="5633" max="5633" width="9.42578125" style="39" customWidth="1"/>
    <col min="5634" max="5634" width="7.140625" style="39" customWidth="1"/>
    <col min="5635" max="5635" width="9.140625" style="39" customWidth="1"/>
    <col min="5636" max="5636" width="9.5703125" style="39" customWidth="1"/>
    <col min="5637" max="5637" width="11.28515625" style="39" customWidth="1"/>
    <col min="5638" max="5638" width="10.85546875" style="39" customWidth="1"/>
    <col min="5639" max="5639" width="9.140625" style="39" customWidth="1"/>
    <col min="5640" max="5641" width="10.140625" style="39" customWidth="1"/>
    <col min="5642" max="5888" width="10.42578125" style="39"/>
    <col min="5889" max="5889" width="9.42578125" style="39" customWidth="1"/>
    <col min="5890" max="5890" width="7.140625" style="39" customWidth="1"/>
    <col min="5891" max="5891" width="9.140625" style="39" customWidth="1"/>
    <col min="5892" max="5892" width="9.5703125" style="39" customWidth="1"/>
    <col min="5893" max="5893" width="11.28515625" style="39" customWidth="1"/>
    <col min="5894" max="5894" width="10.85546875" style="39" customWidth="1"/>
    <col min="5895" max="5895" width="9.140625" style="39" customWidth="1"/>
    <col min="5896" max="5897" width="10.140625" style="39" customWidth="1"/>
    <col min="5898" max="6144" width="10.42578125" style="39"/>
    <col min="6145" max="6145" width="9.42578125" style="39" customWidth="1"/>
    <col min="6146" max="6146" width="7.140625" style="39" customWidth="1"/>
    <col min="6147" max="6147" width="9.140625" style="39" customWidth="1"/>
    <col min="6148" max="6148" width="9.5703125" style="39" customWidth="1"/>
    <col min="6149" max="6149" width="11.28515625" style="39" customWidth="1"/>
    <col min="6150" max="6150" width="10.85546875" style="39" customWidth="1"/>
    <col min="6151" max="6151" width="9.140625" style="39" customWidth="1"/>
    <col min="6152" max="6153" width="10.140625" style="39" customWidth="1"/>
    <col min="6154" max="6400" width="10.42578125" style="39"/>
    <col min="6401" max="6401" width="9.42578125" style="39" customWidth="1"/>
    <col min="6402" max="6402" width="7.140625" style="39" customWidth="1"/>
    <col min="6403" max="6403" width="9.140625" style="39" customWidth="1"/>
    <col min="6404" max="6404" width="9.5703125" style="39" customWidth="1"/>
    <col min="6405" max="6405" width="11.28515625" style="39" customWidth="1"/>
    <col min="6406" max="6406" width="10.85546875" style="39" customWidth="1"/>
    <col min="6407" max="6407" width="9.140625" style="39" customWidth="1"/>
    <col min="6408" max="6409" width="10.140625" style="39" customWidth="1"/>
    <col min="6410" max="6656" width="10.42578125" style="39"/>
    <col min="6657" max="6657" width="9.42578125" style="39" customWidth="1"/>
    <col min="6658" max="6658" width="7.140625" style="39" customWidth="1"/>
    <col min="6659" max="6659" width="9.140625" style="39" customWidth="1"/>
    <col min="6660" max="6660" width="9.5703125" style="39" customWidth="1"/>
    <col min="6661" max="6661" width="11.28515625" style="39" customWidth="1"/>
    <col min="6662" max="6662" width="10.85546875" style="39" customWidth="1"/>
    <col min="6663" max="6663" width="9.140625" style="39" customWidth="1"/>
    <col min="6664" max="6665" width="10.140625" style="39" customWidth="1"/>
    <col min="6666" max="6912" width="10.42578125" style="39"/>
    <col min="6913" max="6913" width="9.42578125" style="39" customWidth="1"/>
    <col min="6914" max="6914" width="7.140625" style="39" customWidth="1"/>
    <col min="6915" max="6915" width="9.140625" style="39" customWidth="1"/>
    <col min="6916" max="6916" width="9.5703125" style="39" customWidth="1"/>
    <col min="6917" max="6917" width="11.28515625" style="39" customWidth="1"/>
    <col min="6918" max="6918" width="10.85546875" style="39" customWidth="1"/>
    <col min="6919" max="6919" width="9.140625" style="39" customWidth="1"/>
    <col min="6920" max="6921" width="10.140625" style="39" customWidth="1"/>
    <col min="6922" max="7168" width="10.42578125" style="39"/>
    <col min="7169" max="7169" width="9.42578125" style="39" customWidth="1"/>
    <col min="7170" max="7170" width="7.140625" style="39" customWidth="1"/>
    <col min="7171" max="7171" width="9.140625" style="39" customWidth="1"/>
    <col min="7172" max="7172" width="9.5703125" style="39" customWidth="1"/>
    <col min="7173" max="7173" width="11.28515625" style="39" customWidth="1"/>
    <col min="7174" max="7174" width="10.85546875" style="39" customWidth="1"/>
    <col min="7175" max="7175" width="9.140625" style="39" customWidth="1"/>
    <col min="7176" max="7177" width="10.140625" style="39" customWidth="1"/>
    <col min="7178" max="7424" width="10.42578125" style="39"/>
    <col min="7425" max="7425" width="9.42578125" style="39" customWidth="1"/>
    <col min="7426" max="7426" width="7.140625" style="39" customWidth="1"/>
    <col min="7427" max="7427" width="9.140625" style="39" customWidth="1"/>
    <col min="7428" max="7428" width="9.5703125" style="39" customWidth="1"/>
    <col min="7429" max="7429" width="11.28515625" style="39" customWidth="1"/>
    <col min="7430" max="7430" width="10.85546875" style="39" customWidth="1"/>
    <col min="7431" max="7431" width="9.140625" style="39" customWidth="1"/>
    <col min="7432" max="7433" width="10.140625" style="39" customWidth="1"/>
    <col min="7434" max="7680" width="10.42578125" style="39"/>
    <col min="7681" max="7681" width="9.42578125" style="39" customWidth="1"/>
    <col min="7682" max="7682" width="7.140625" style="39" customWidth="1"/>
    <col min="7683" max="7683" width="9.140625" style="39" customWidth="1"/>
    <col min="7684" max="7684" width="9.5703125" style="39" customWidth="1"/>
    <col min="7685" max="7685" width="11.28515625" style="39" customWidth="1"/>
    <col min="7686" max="7686" width="10.85546875" style="39" customWidth="1"/>
    <col min="7687" max="7687" width="9.140625" style="39" customWidth="1"/>
    <col min="7688" max="7689" width="10.140625" style="39" customWidth="1"/>
    <col min="7690" max="7936" width="10.42578125" style="39"/>
    <col min="7937" max="7937" width="9.42578125" style="39" customWidth="1"/>
    <col min="7938" max="7938" width="7.140625" style="39" customWidth="1"/>
    <col min="7939" max="7939" width="9.140625" style="39" customWidth="1"/>
    <col min="7940" max="7940" width="9.5703125" style="39" customWidth="1"/>
    <col min="7941" max="7941" width="11.28515625" style="39" customWidth="1"/>
    <col min="7942" max="7942" width="10.85546875" style="39" customWidth="1"/>
    <col min="7943" max="7943" width="9.140625" style="39" customWidth="1"/>
    <col min="7944" max="7945" width="10.140625" style="39" customWidth="1"/>
    <col min="7946" max="8192" width="10.42578125" style="39"/>
    <col min="8193" max="8193" width="9.42578125" style="39" customWidth="1"/>
    <col min="8194" max="8194" width="7.140625" style="39" customWidth="1"/>
    <col min="8195" max="8195" width="9.140625" style="39" customWidth="1"/>
    <col min="8196" max="8196" width="9.5703125" style="39" customWidth="1"/>
    <col min="8197" max="8197" width="11.28515625" style="39" customWidth="1"/>
    <col min="8198" max="8198" width="10.85546875" style="39" customWidth="1"/>
    <col min="8199" max="8199" width="9.140625" style="39" customWidth="1"/>
    <col min="8200" max="8201" width="10.140625" style="39" customWidth="1"/>
    <col min="8202" max="8448" width="10.42578125" style="39"/>
    <col min="8449" max="8449" width="9.42578125" style="39" customWidth="1"/>
    <col min="8450" max="8450" width="7.140625" style="39" customWidth="1"/>
    <col min="8451" max="8451" width="9.140625" style="39" customWidth="1"/>
    <col min="8452" max="8452" width="9.5703125" style="39" customWidth="1"/>
    <col min="8453" max="8453" width="11.28515625" style="39" customWidth="1"/>
    <col min="8454" max="8454" width="10.85546875" style="39" customWidth="1"/>
    <col min="8455" max="8455" width="9.140625" style="39" customWidth="1"/>
    <col min="8456" max="8457" width="10.140625" style="39" customWidth="1"/>
    <col min="8458" max="8704" width="10.42578125" style="39"/>
    <col min="8705" max="8705" width="9.42578125" style="39" customWidth="1"/>
    <col min="8706" max="8706" width="7.140625" style="39" customWidth="1"/>
    <col min="8707" max="8707" width="9.140625" style="39" customWidth="1"/>
    <col min="8708" max="8708" width="9.5703125" style="39" customWidth="1"/>
    <col min="8709" max="8709" width="11.28515625" style="39" customWidth="1"/>
    <col min="8710" max="8710" width="10.85546875" style="39" customWidth="1"/>
    <col min="8711" max="8711" width="9.140625" style="39" customWidth="1"/>
    <col min="8712" max="8713" width="10.140625" style="39" customWidth="1"/>
    <col min="8714" max="8960" width="10.42578125" style="39"/>
    <col min="8961" max="8961" width="9.42578125" style="39" customWidth="1"/>
    <col min="8962" max="8962" width="7.140625" style="39" customWidth="1"/>
    <col min="8963" max="8963" width="9.140625" style="39" customWidth="1"/>
    <col min="8964" max="8964" width="9.5703125" style="39" customWidth="1"/>
    <col min="8965" max="8965" width="11.28515625" style="39" customWidth="1"/>
    <col min="8966" max="8966" width="10.85546875" style="39" customWidth="1"/>
    <col min="8967" max="8967" width="9.140625" style="39" customWidth="1"/>
    <col min="8968" max="8969" width="10.140625" style="39" customWidth="1"/>
    <col min="8970" max="9216" width="10.42578125" style="39"/>
    <col min="9217" max="9217" width="9.42578125" style="39" customWidth="1"/>
    <col min="9218" max="9218" width="7.140625" style="39" customWidth="1"/>
    <col min="9219" max="9219" width="9.140625" style="39" customWidth="1"/>
    <col min="9220" max="9220" width="9.5703125" style="39" customWidth="1"/>
    <col min="9221" max="9221" width="11.28515625" style="39" customWidth="1"/>
    <col min="9222" max="9222" width="10.85546875" style="39" customWidth="1"/>
    <col min="9223" max="9223" width="9.140625" style="39" customWidth="1"/>
    <col min="9224" max="9225" width="10.140625" style="39" customWidth="1"/>
    <col min="9226" max="9472" width="10.42578125" style="39"/>
    <col min="9473" max="9473" width="9.42578125" style="39" customWidth="1"/>
    <col min="9474" max="9474" width="7.140625" style="39" customWidth="1"/>
    <col min="9475" max="9475" width="9.140625" style="39" customWidth="1"/>
    <col min="9476" max="9476" width="9.5703125" style="39" customWidth="1"/>
    <col min="9477" max="9477" width="11.28515625" style="39" customWidth="1"/>
    <col min="9478" max="9478" width="10.85546875" style="39" customWidth="1"/>
    <col min="9479" max="9479" width="9.140625" style="39" customWidth="1"/>
    <col min="9480" max="9481" width="10.140625" style="39" customWidth="1"/>
    <col min="9482" max="9728" width="10.42578125" style="39"/>
    <col min="9729" max="9729" width="9.42578125" style="39" customWidth="1"/>
    <col min="9730" max="9730" width="7.140625" style="39" customWidth="1"/>
    <col min="9731" max="9731" width="9.140625" style="39" customWidth="1"/>
    <col min="9732" max="9732" width="9.5703125" style="39" customWidth="1"/>
    <col min="9733" max="9733" width="11.28515625" style="39" customWidth="1"/>
    <col min="9734" max="9734" width="10.85546875" style="39" customWidth="1"/>
    <col min="9735" max="9735" width="9.140625" style="39" customWidth="1"/>
    <col min="9736" max="9737" width="10.140625" style="39" customWidth="1"/>
    <col min="9738" max="9984" width="10.42578125" style="39"/>
    <col min="9985" max="9985" width="9.42578125" style="39" customWidth="1"/>
    <col min="9986" max="9986" width="7.140625" style="39" customWidth="1"/>
    <col min="9987" max="9987" width="9.140625" style="39" customWidth="1"/>
    <col min="9988" max="9988" width="9.5703125" style="39" customWidth="1"/>
    <col min="9989" max="9989" width="11.28515625" style="39" customWidth="1"/>
    <col min="9990" max="9990" width="10.85546875" style="39" customWidth="1"/>
    <col min="9991" max="9991" width="9.140625" style="39" customWidth="1"/>
    <col min="9992" max="9993" width="10.140625" style="39" customWidth="1"/>
    <col min="9994" max="10240" width="10.42578125" style="39"/>
    <col min="10241" max="10241" width="9.42578125" style="39" customWidth="1"/>
    <col min="10242" max="10242" width="7.140625" style="39" customWidth="1"/>
    <col min="10243" max="10243" width="9.140625" style="39" customWidth="1"/>
    <col min="10244" max="10244" width="9.5703125" style="39" customWidth="1"/>
    <col min="10245" max="10245" width="11.28515625" style="39" customWidth="1"/>
    <col min="10246" max="10246" width="10.85546875" style="39" customWidth="1"/>
    <col min="10247" max="10247" width="9.140625" style="39" customWidth="1"/>
    <col min="10248" max="10249" width="10.140625" style="39" customWidth="1"/>
    <col min="10250" max="10496" width="10.42578125" style="39"/>
    <col min="10497" max="10497" width="9.42578125" style="39" customWidth="1"/>
    <col min="10498" max="10498" width="7.140625" style="39" customWidth="1"/>
    <col min="10499" max="10499" width="9.140625" style="39" customWidth="1"/>
    <col min="10500" max="10500" width="9.5703125" style="39" customWidth="1"/>
    <col min="10501" max="10501" width="11.28515625" style="39" customWidth="1"/>
    <col min="10502" max="10502" width="10.85546875" style="39" customWidth="1"/>
    <col min="10503" max="10503" width="9.140625" style="39" customWidth="1"/>
    <col min="10504" max="10505" width="10.140625" style="39" customWidth="1"/>
    <col min="10506" max="10752" width="10.42578125" style="39"/>
    <col min="10753" max="10753" width="9.42578125" style="39" customWidth="1"/>
    <col min="10754" max="10754" width="7.140625" style="39" customWidth="1"/>
    <col min="10755" max="10755" width="9.140625" style="39" customWidth="1"/>
    <col min="10756" max="10756" width="9.5703125" style="39" customWidth="1"/>
    <col min="10757" max="10757" width="11.28515625" style="39" customWidth="1"/>
    <col min="10758" max="10758" width="10.85546875" style="39" customWidth="1"/>
    <col min="10759" max="10759" width="9.140625" style="39" customWidth="1"/>
    <col min="10760" max="10761" width="10.140625" style="39" customWidth="1"/>
    <col min="10762" max="11008" width="10.42578125" style="39"/>
    <col min="11009" max="11009" width="9.42578125" style="39" customWidth="1"/>
    <col min="11010" max="11010" width="7.140625" style="39" customWidth="1"/>
    <col min="11011" max="11011" width="9.140625" style="39" customWidth="1"/>
    <col min="11012" max="11012" width="9.5703125" style="39" customWidth="1"/>
    <col min="11013" max="11013" width="11.28515625" style="39" customWidth="1"/>
    <col min="11014" max="11014" width="10.85546875" style="39" customWidth="1"/>
    <col min="11015" max="11015" width="9.140625" style="39" customWidth="1"/>
    <col min="11016" max="11017" width="10.140625" style="39" customWidth="1"/>
    <col min="11018" max="11264" width="10.42578125" style="39"/>
    <col min="11265" max="11265" width="9.42578125" style="39" customWidth="1"/>
    <col min="11266" max="11266" width="7.140625" style="39" customWidth="1"/>
    <col min="11267" max="11267" width="9.140625" style="39" customWidth="1"/>
    <col min="11268" max="11268" width="9.5703125" style="39" customWidth="1"/>
    <col min="11269" max="11269" width="11.28515625" style="39" customWidth="1"/>
    <col min="11270" max="11270" width="10.85546875" style="39" customWidth="1"/>
    <col min="11271" max="11271" width="9.140625" style="39" customWidth="1"/>
    <col min="11272" max="11273" width="10.140625" style="39" customWidth="1"/>
    <col min="11274" max="11520" width="10.42578125" style="39"/>
    <col min="11521" max="11521" width="9.42578125" style="39" customWidth="1"/>
    <col min="11522" max="11522" width="7.140625" style="39" customWidth="1"/>
    <col min="11523" max="11523" width="9.140625" style="39" customWidth="1"/>
    <col min="11524" max="11524" width="9.5703125" style="39" customWidth="1"/>
    <col min="11525" max="11525" width="11.28515625" style="39" customWidth="1"/>
    <col min="11526" max="11526" width="10.85546875" style="39" customWidth="1"/>
    <col min="11527" max="11527" width="9.140625" style="39" customWidth="1"/>
    <col min="11528" max="11529" width="10.140625" style="39" customWidth="1"/>
    <col min="11530" max="11776" width="10.42578125" style="39"/>
    <col min="11777" max="11777" width="9.42578125" style="39" customWidth="1"/>
    <col min="11778" max="11778" width="7.140625" style="39" customWidth="1"/>
    <col min="11779" max="11779" width="9.140625" style="39" customWidth="1"/>
    <col min="11780" max="11780" width="9.5703125" style="39" customWidth="1"/>
    <col min="11781" max="11781" width="11.28515625" style="39" customWidth="1"/>
    <col min="11782" max="11782" width="10.85546875" style="39" customWidth="1"/>
    <col min="11783" max="11783" width="9.140625" style="39" customWidth="1"/>
    <col min="11784" max="11785" width="10.140625" style="39" customWidth="1"/>
    <col min="11786" max="12032" width="10.42578125" style="39"/>
    <col min="12033" max="12033" width="9.42578125" style="39" customWidth="1"/>
    <col min="12034" max="12034" width="7.140625" style="39" customWidth="1"/>
    <col min="12035" max="12035" width="9.140625" style="39" customWidth="1"/>
    <col min="12036" max="12036" width="9.5703125" style="39" customWidth="1"/>
    <col min="12037" max="12037" width="11.28515625" style="39" customWidth="1"/>
    <col min="12038" max="12038" width="10.85546875" style="39" customWidth="1"/>
    <col min="12039" max="12039" width="9.140625" style="39" customWidth="1"/>
    <col min="12040" max="12041" width="10.140625" style="39" customWidth="1"/>
    <col min="12042" max="12288" width="10.42578125" style="39"/>
    <col min="12289" max="12289" width="9.42578125" style="39" customWidth="1"/>
    <col min="12290" max="12290" width="7.140625" style="39" customWidth="1"/>
    <col min="12291" max="12291" width="9.140625" style="39" customWidth="1"/>
    <col min="12292" max="12292" width="9.5703125" style="39" customWidth="1"/>
    <col min="12293" max="12293" width="11.28515625" style="39" customWidth="1"/>
    <col min="12294" max="12294" width="10.85546875" style="39" customWidth="1"/>
    <col min="12295" max="12295" width="9.140625" style="39" customWidth="1"/>
    <col min="12296" max="12297" width="10.140625" style="39" customWidth="1"/>
    <col min="12298" max="12544" width="10.42578125" style="39"/>
    <col min="12545" max="12545" width="9.42578125" style="39" customWidth="1"/>
    <col min="12546" max="12546" width="7.140625" style="39" customWidth="1"/>
    <col min="12547" max="12547" width="9.140625" style="39" customWidth="1"/>
    <col min="12548" max="12548" width="9.5703125" style="39" customWidth="1"/>
    <col min="12549" max="12549" width="11.28515625" style="39" customWidth="1"/>
    <col min="12550" max="12550" width="10.85546875" style="39" customWidth="1"/>
    <col min="12551" max="12551" width="9.140625" style="39" customWidth="1"/>
    <col min="12552" max="12553" width="10.140625" style="39" customWidth="1"/>
    <col min="12554" max="12800" width="10.42578125" style="39"/>
    <col min="12801" max="12801" width="9.42578125" style="39" customWidth="1"/>
    <col min="12802" max="12802" width="7.140625" style="39" customWidth="1"/>
    <col min="12803" max="12803" width="9.140625" style="39" customWidth="1"/>
    <col min="12804" max="12804" width="9.5703125" style="39" customWidth="1"/>
    <col min="12805" max="12805" width="11.28515625" style="39" customWidth="1"/>
    <col min="12806" max="12806" width="10.85546875" style="39" customWidth="1"/>
    <col min="12807" max="12807" width="9.140625" style="39" customWidth="1"/>
    <col min="12808" max="12809" width="10.140625" style="39" customWidth="1"/>
    <col min="12810" max="13056" width="10.42578125" style="39"/>
    <col min="13057" max="13057" width="9.42578125" style="39" customWidth="1"/>
    <col min="13058" max="13058" width="7.140625" style="39" customWidth="1"/>
    <col min="13059" max="13059" width="9.140625" style="39" customWidth="1"/>
    <col min="13060" max="13060" width="9.5703125" style="39" customWidth="1"/>
    <col min="13061" max="13061" width="11.28515625" style="39" customWidth="1"/>
    <col min="13062" max="13062" width="10.85546875" style="39" customWidth="1"/>
    <col min="13063" max="13063" width="9.140625" style="39" customWidth="1"/>
    <col min="13064" max="13065" width="10.140625" style="39" customWidth="1"/>
    <col min="13066" max="13312" width="10.42578125" style="39"/>
    <col min="13313" max="13313" width="9.42578125" style="39" customWidth="1"/>
    <col min="13314" max="13314" width="7.140625" style="39" customWidth="1"/>
    <col min="13315" max="13315" width="9.140625" style="39" customWidth="1"/>
    <col min="13316" max="13316" width="9.5703125" style="39" customWidth="1"/>
    <col min="13317" max="13317" width="11.28515625" style="39" customWidth="1"/>
    <col min="13318" max="13318" width="10.85546875" style="39" customWidth="1"/>
    <col min="13319" max="13319" width="9.140625" style="39" customWidth="1"/>
    <col min="13320" max="13321" width="10.140625" style="39" customWidth="1"/>
    <col min="13322" max="13568" width="10.42578125" style="39"/>
    <col min="13569" max="13569" width="9.42578125" style="39" customWidth="1"/>
    <col min="13570" max="13570" width="7.140625" style="39" customWidth="1"/>
    <col min="13571" max="13571" width="9.140625" style="39" customWidth="1"/>
    <col min="13572" max="13572" width="9.5703125" style="39" customWidth="1"/>
    <col min="13573" max="13573" width="11.28515625" style="39" customWidth="1"/>
    <col min="13574" max="13574" width="10.85546875" style="39" customWidth="1"/>
    <col min="13575" max="13575" width="9.140625" style="39" customWidth="1"/>
    <col min="13576" max="13577" width="10.140625" style="39" customWidth="1"/>
    <col min="13578" max="13824" width="10.42578125" style="39"/>
    <col min="13825" max="13825" width="9.42578125" style="39" customWidth="1"/>
    <col min="13826" max="13826" width="7.140625" style="39" customWidth="1"/>
    <col min="13827" max="13827" width="9.140625" style="39" customWidth="1"/>
    <col min="13828" max="13828" width="9.5703125" style="39" customWidth="1"/>
    <col min="13829" max="13829" width="11.28515625" style="39" customWidth="1"/>
    <col min="13830" max="13830" width="10.85546875" style="39" customWidth="1"/>
    <col min="13831" max="13831" width="9.140625" style="39" customWidth="1"/>
    <col min="13832" max="13833" width="10.140625" style="39" customWidth="1"/>
    <col min="13834" max="14080" width="10.42578125" style="39"/>
    <col min="14081" max="14081" width="9.42578125" style="39" customWidth="1"/>
    <col min="14082" max="14082" width="7.140625" style="39" customWidth="1"/>
    <col min="14083" max="14083" width="9.140625" style="39" customWidth="1"/>
    <col min="14084" max="14084" width="9.5703125" style="39" customWidth="1"/>
    <col min="14085" max="14085" width="11.28515625" style="39" customWidth="1"/>
    <col min="14086" max="14086" width="10.85546875" style="39" customWidth="1"/>
    <col min="14087" max="14087" width="9.140625" style="39" customWidth="1"/>
    <col min="14088" max="14089" width="10.140625" style="39" customWidth="1"/>
    <col min="14090" max="14336" width="10.42578125" style="39"/>
    <col min="14337" max="14337" width="9.42578125" style="39" customWidth="1"/>
    <col min="14338" max="14338" width="7.140625" style="39" customWidth="1"/>
    <col min="14339" max="14339" width="9.140625" style="39" customWidth="1"/>
    <col min="14340" max="14340" width="9.5703125" style="39" customWidth="1"/>
    <col min="14341" max="14341" width="11.28515625" style="39" customWidth="1"/>
    <col min="14342" max="14342" width="10.85546875" style="39" customWidth="1"/>
    <col min="14343" max="14343" width="9.140625" style="39" customWidth="1"/>
    <col min="14344" max="14345" width="10.140625" style="39" customWidth="1"/>
    <col min="14346" max="14592" width="10.42578125" style="39"/>
    <col min="14593" max="14593" width="9.42578125" style="39" customWidth="1"/>
    <col min="14594" max="14594" width="7.140625" style="39" customWidth="1"/>
    <col min="14595" max="14595" width="9.140625" style="39" customWidth="1"/>
    <col min="14596" max="14596" width="9.5703125" style="39" customWidth="1"/>
    <col min="14597" max="14597" width="11.28515625" style="39" customWidth="1"/>
    <col min="14598" max="14598" width="10.85546875" style="39" customWidth="1"/>
    <col min="14599" max="14599" width="9.140625" style="39" customWidth="1"/>
    <col min="14600" max="14601" width="10.140625" style="39" customWidth="1"/>
    <col min="14602" max="14848" width="10.42578125" style="39"/>
    <col min="14849" max="14849" width="9.42578125" style="39" customWidth="1"/>
    <col min="14850" max="14850" width="7.140625" style="39" customWidth="1"/>
    <col min="14851" max="14851" width="9.140625" style="39" customWidth="1"/>
    <col min="14852" max="14852" width="9.5703125" style="39" customWidth="1"/>
    <col min="14853" max="14853" width="11.28515625" style="39" customWidth="1"/>
    <col min="14854" max="14854" width="10.85546875" style="39" customWidth="1"/>
    <col min="14855" max="14855" width="9.140625" style="39" customWidth="1"/>
    <col min="14856" max="14857" width="10.140625" style="39" customWidth="1"/>
    <col min="14858" max="15104" width="10.42578125" style="39"/>
    <col min="15105" max="15105" width="9.42578125" style="39" customWidth="1"/>
    <col min="15106" max="15106" width="7.140625" style="39" customWidth="1"/>
    <col min="15107" max="15107" width="9.140625" style="39" customWidth="1"/>
    <col min="15108" max="15108" width="9.5703125" style="39" customWidth="1"/>
    <col min="15109" max="15109" width="11.28515625" style="39" customWidth="1"/>
    <col min="15110" max="15110" width="10.85546875" style="39" customWidth="1"/>
    <col min="15111" max="15111" width="9.140625" style="39" customWidth="1"/>
    <col min="15112" max="15113" width="10.140625" style="39" customWidth="1"/>
    <col min="15114" max="15360" width="10.42578125" style="39"/>
    <col min="15361" max="15361" width="9.42578125" style="39" customWidth="1"/>
    <col min="15362" max="15362" width="7.140625" style="39" customWidth="1"/>
    <col min="15363" max="15363" width="9.140625" style="39" customWidth="1"/>
    <col min="15364" max="15364" width="9.5703125" style="39" customWidth="1"/>
    <col min="15365" max="15365" width="11.28515625" style="39" customWidth="1"/>
    <col min="15366" max="15366" width="10.85546875" style="39" customWidth="1"/>
    <col min="15367" max="15367" width="9.140625" style="39" customWidth="1"/>
    <col min="15368" max="15369" width="10.140625" style="39" customWidth="1"/>
    <col min="15370" max="15616" width="10.42578125" style="39"/>
    <col min="15617" max="15617" width="9.42578125" style="39" customWidth="1"/>
    <col min="15618" max="15618" width="7.140625" style="39" customWidth="1"/>
    <col min="15619" max="15619" width="9.140625" style="39" customWidth="1"/>
    <col min="15620" max="15620" width="9.5703125" style="39" customWidth="1"/>
    <col min="15621" max="15621" width="11.28515625" style="39" customWidth="1"/>
    <col min="15622" max="15622" width="10.85546875" style="39" customWidth="1"/>
    <col min="15623" max="15623" width="9.140625" style="39" customWidth="1"/>
    <col min="15624" max="15625" width="10.140625" style="39" customWidth="1"/>
    <col min="15626" max="15872" width="10.42578125" style="39"/>
    <col min="15873" max="15873" width="9.42578125" style="39" customWidth="1"/>
    <col min="15874" max="15874" width="7.140625" style="39" customWidth="1"/>
    <col min="15875" max="15875" width="9.140625" style="39" customWidth="1"/>
    <col min="15876" max="15876" width="9.5703125" style="39" customWidth="1"/>
    <col min="15877" max="15877" width="11.28515625" style="39" customWidth="1"/>
    <col min="15878" max="15878" width="10.85546875" style="39" customWidth="1"/>
    <col min="15879" max="15879" width="9.140625" style="39" customWidth="1"/>
    <col min="15880" max="15881" width="10.140625" style="39" customWidth="1"/>
    <col min="15882" max="16128" width="10.42578125" style="39"/>
    <col min="16129" max="16129" width="9.42578125" style="39" customWidth="1"/>
    <col min="16130" max="16130" width="7.140625" style="39" customWidth="1"/>
    <col min="16131" max="16131" width="9.140625" style="39" customWidth="1"/>
    <col min="16132" max="16132" width="9.5703125" style="39" customWidth="1"/>
    <col min="16133" max="16133" width="11.28515625" style="39" customWidth="1"/>
    <col min="16134" max="16134" width="10.85546875" style="39" customWidth="1"/>
    <col min="16135" max="16135" width="9.140625" style="39" customWidth="1"/>
    <col min="16136" max="16137" width="10.140625" style="39" customWidth="1"/>
    <col min="16138" max="16384" width="10.42578125" style="39"/>
  </cols>
  <sheetData>
    <row r="1" spans="1:11" ht="12.75" x14ac:dyDescent="0.2">
      <c r="A1" s="97" t="s">
        <v>136</v>
      </c>
      <c r="B1" s="113"/>
      <c r="C1" s="113"/>
      <c r="D1" s="113"/>
      <c r="E1" s="113"/>
      <c r="F1" s="148" t="s">
        <v>83</v>
      </c>
      <c r="G1" s="194">
        <f>Allgemein!D6</f>
        <v>0</v>
      </c>
      <c r="H1" s="193"/>
    </row>
    <row r="2" spans="1:11" ht="13.5" customHeight="1" x14ac:dyDescent="0.2">
      <c r="A2" s="175" t="s">
        <v>137</v>
      </c>
      <c r="B2" s="113"/>
      <c r="C2" s="113"/>
      <c r="D2" s="113"/>
      <c r="E2" s="113"/>
      <c r="F2" s="148" t="s">
        <v>85</v>
      </c>
      <c r="G2" s="151">
        <f ca="1">Deckblatt_Gutachten!H45</f>
        <v>45611</v>
      </c>
      <c r="H2" s="44"/>
      <c r="I2" s="39"/>
    </row>
    <row r="3" spans="1:11" ht="9" customHeight="1" x14ac:dyDescent="0.2">
      <c r="A3" s="175"/>
      <c r="B3" s="113"/>
      <c r="C3" s="113"/>
      <c r="D3" s="113"/>
      <c r="E3" s="113"/>
      <c r="F3" s="148"/>
      <c r="G3" s="571"/>
      <c r="H3" s="44"/>
      <c r="I3" s="39"/>
    </row>
    <row r="4" spans="1:11" ht="12.75" customHeight="1" x14ac:dyDescent="0.15">
      <c r="A4" s="117" t="s">
        <v>138</v>
      </c>
      <c r="B4" s="113"/>
      <c r="C4" s="113"/>
      <c r="D4" s="113"/>
      <c r="E4" s="113"/>
      <c r="F4" s="113"/>
      <c r="G4" s="113"/>
      <c r="H4" s="43"/>
      <c r="I4" s="44"/>
    </row>
    <row r="5" spans="1:11" ht="6.75" customHeight="1" thickBot="1" x14ac:dyDescent="0.2">
      <c r="A5" s="117"/>
      <c r="B5" s="113"/>
      <c r="C5" s="113"/>
      <c r="D5" s="113"/>
      <c r="E5" s="113"/>
      <c r="F5" s="113"/>
      <c r="G5" s="113"/>
    </row>
    <row r="6" spans="1:11" ht="21.75" customHeight="1" x14ac:dyDescent="0.15">
      <c r="A6" s="119" t="s">
        <v>63</v>
      </c>
      <c r="B6" s="176" t="s">
        <v>96</v>
      </c>
      <c r="C6" s="649" t="s">
        <v>139</v>
      </c>
      <c r="D6" s="671"/>
      <c r="E6" s="121" t="s">
        <v>140</v>
      </c>
      <c r="F6" s="195" t="s">
        <v>98</v>
      </c>
      <c r="G6" s="672" t="s">
        <v>99</v>
      </c>
      <c r="H6" s="673"/>
      <c r="I6" s="515"/>
      <c r="J6" s="37"/>
      <c r="K6" s="37"/>
    </row>
    <row r="7" spans="1:11" x14ac:dyDescent="0.15">
      <c r="A7" s="122"/>
      <c r="B7" s="177" t="s">
        <v>141</v>
      </c>
      <c r="C7" s="127" t="s">
        <v>67</v>
      </c>
      <c r="D7" s="177" t="s">
        <v>116</v>
      </c>
      <c r="E7" s="463" t="s">
        <v>142</v>
      </c>
      <c r="F7" s="124" t="s">
        <v>104</v>
      </c>
      <c r="G7" s="510" t="s">
        <v>67</v>
      </c>
      <c r="H7" s="511" t="s">
        <v>116</v>
      </c>
      <c r="I7" s="516"/>
      <c r="J7" s="480"/>
      <c r="K7" s="480"/>
    </row>
    <row r="8" spans="1:11" x14ac:dyDescent="0.15">
      <c r="A8" s="125"/>
      <c r="B8" s="113"/>
      <c r="C8" s="179"/>
      <c r="D8" s="539" t="s">
        <v>143</v>
      </c>
      <c r="E8" s="464" t="s">
        <v>67</v>
      </c>
      <c r="F8" s="124" t="s">
        <v>108</v>
      </c>
      <c r="G8" s="178" t="s">
        <v>112</v>
      </c>
      <c r="H8" s="140" t="s">
        <v>113</v>
      </c>
      <c r="I8" s="516"/>
      <c r="J8" s="480"/>
      <c r="K8" s="480"/>
    </row>
    <row r="9" spans="1:11" ht="11.25" customHeight="1" thickBot="1" x14ac:dyDescent="0.2">
      <c r="A9" s="122"/>
      <c r="B9" s="177"/>
      <c r="C9" s="127"/>
      <c r="D9" s="196"/>
      <c r="E9" s="536" t="s">
        <v>144</v>
      </c>
      <c r="F9" s="124" t="s">
        <v>145</v>
      </c>
      <c r="G9" s="507"/>
      <c r="H9" s="141"/>
      <c r="I9" s="516"/>
      <c r="J9" s="480"/>
      <c r="K9" s="480"/>
    </row>
    <row r="10" spans="1:11" s="40" customFormat="1" ht="13.5" customHeight="1" thickBot="1" x14ac:dyDescent="0.2">
      <c r="A10" s="132">
        <v>1</v>
      </c>
      <c r="B10" s="132">
        <v>2</v>
      </c>
      <c r="C10" s="133">
        <v>3</v>
      </c>
      <c r="D10" s="508">
        <v>4</v>
      </c>
      <c r="E10" s="134">
        <v>5</v>
      </c>
      <c r="F10" s="132">
        <v>6</v>
      </c>
      <c r="G10" s="514">
        <v>7</v>
      </c>
      <c r="H10" s="135">
        <v>8</v>
      </c>
      <c r="I10" s="456"/>
      <c r="J10" s="161"/>
      <c r="K10" s="161"/>
    </row>
    <row r="11" spans="1:11" ht="15.75" customHeight="1" x14ac:dyDescent="0.2">
      <c r="A11" s="200" t="str">
        <f>IF('Durchschnitt-Futterbau'!A11="","",'Durchschnitt-Futterbau'!A11)</f>
        <v/>
      </c>
      <c r="B11" s="15"/>
      <c r="C11" s="199" t="str">
        <f>IF('Durchschnitt-Futterbau'!I11=0,"",'Durchschnitt-Futterbau'!I11)</f>
        <v/>
      </c>
      <c r="D11" s="15"/>
      <c r="E11" s="512"/>
      <c r="F11" s="465" t="str">
        <f>IF(B11&gt;0,100-(H11*100/G11),"")</f>
        <v/>
      </c>
      <c r="G11" s="460" t="str">
        <f>IF(B11="","",B11*C11*E11)</f>
        <v/>
      </c>
      <c r="H11" s="461" t="str">
        <f>IF(B11="","",B11*D11*E11)</f>
        <v/>
      </c>
      <c r="I11" s="515"/>
    </row>
    <row r="12" spans="1:11" ht="15.75" customHeight="1" x14ac:dyDescent="0.2">
      <c r="A12" s="200" t="str">
        <f>IF('Durchschnitt-Futterbau'!A12="","",'Durchschnitt-Futterbau'!A12)</f>
        <v/>
      </c>
      <c r="B12" s="15"/>
      <c r="C12" s="199" t="str">
        <f>IF('Durchschnitt-Futterbau'!I12=0,"",'Durchschnitt-Futterbau'!I12)</f>
        <v/>
      </c>
      <c r="D12" s="15"/>
      <c r="E12" s="512"/>
      <c r="F12" s="465" t="str">
        <f t="shared" ref="F12:F23" si="0">IF(B12&gt;0,100-(H12*100/G12),"")</f>
        <v/>
      </c>
      <c r="G12" s="460" t="str">
        <f t="shared" ref="G12:G23" si="1">IF(B12="","",B12*C12*E12)</f>
        <v/>
      </c>
      <c r="H12" s="461" t="str">
        <f t="shared" ref="H12:H23" si="2">IF(B12="","",B12*D12*E12)</f>
        <v/>
      </c>
      <c r="I12" s="517"/>
    </row>
    <row r="13" spans="1:11" ht="15.75" customHeight="1" x14ac:dyDescent="0.2">
      <c r="A13" s="200" t="str">
        <f>IF('Durchschnitt-Futterbau'!A13="","",'Durchschnitt-Futterbau'!A13)</f>
        <v/>
      </c>
      <c r="B13" s="15"/>
      <c r="C13" s="199" t="str">
        <f>IF('Durchschnitt-Futterbau'!I13=0,"",'Durchschnitt-Futterbau'!I13)</f>
        <v/>
      </c>
      <c r="D13" s="15"/>
      <c r="E13" s="512"/>
      <c r="F13" s="465" t="str">
        <f t="shared" si="0"/>
        <v/>
      </c>
      <c r="G13" s="460" t="str">
        <f t="shared" si="1"/>
        <v/>
      </c>
      <c r="H13" s="461" t="str">
        <f t="shared" si="2"/>
        <v/>
      </c>
      <c r="I13" s="517"/>
    </row>
    <row r="14" spans="1:11" ht="15.75" customHeight="1" x14ac:dyDescent="0.2">
      <c r="A14" s="200" t="str">
        <f>IF('Durchschnitt-Futterbau'!A14="","",'Durchschnitt-Futterbau'!A14)</f>
        <v/>
      </c>
      <c r="B14" s="15"/>
      <c r="C14" s="199" t="str">
        <f>IF('Durchschnitt-Futterbau'!I14=0,"",'Durchschnitt-Futterbau'!I14)</f>
        <v/>
      </c>
      <c r="D14" s="15"/>
      <c r="E14" s="512"/>
      <c r="F14" s="465" t="str">
        <f t="shared" si="0"/>
        <v/>
      </c>
      <c r="G14" s="460" t="str">
        <f t="shared" si="1"/>
        <v/>
      </c>
      <c r="H14" s="461" t="str">
        <f t="shared" si="2"/>
        <v/>
      </c>
      <c r="I14" s="517"/>
    </row>
    <row r="15" spans="1:11" ht="15.75" customHeight="1" x14ac:dyDescent="0.2">
      <c r="A15" s="200" t="str">
        <f>IF('Durchschnitt-Futterbau'!A15="","",'Durchschnitt-Futterbau'!A15)</f>
        <v/>
      </c>
      <c r="B15" s="15"/>
      <c r="C15" s="199" t="str">
        <f>IF('Durchschnitt-Futterbau'!I15=0,"",'Durchschnitt-Futterbau'!I15)</f>
        <v/>
      </c>
      <c r="D15" s="15"/>
      <c r="E15" s="512"/>
      <c r="F15" s="465" t="str">
        <f t="shared" si="0"/>
        <v/>
      </c>
      <c r="G15" s="460" t="str">
        <f t="shared" si="1"/>
        <v/>
      </c>
      <c r="H15" s="461" t="str">
        <f t="shared" si="2"/>
        <v/>
      </c>
      <c r="I15" s="517"/>
    </row>
    <row r="16" spans="1:11" ht="15.75" customHeight="1" x14ac:dyDescent="0.2">
      <c r="A16" s="200" t="str">
        <f>IF('Durchschnitt-Futterbau'!A16="","",'Durchschnitt-Futterbau'!A16)</f>
        <v/>
      </c>
      <c r="B16" s="15"/>
      <c r="C16" s="199" t="str">
        <f>IF('Durchschnitt-Futterbau'!I16=0,"",'Durchschnitt-Futterbau'!I16)</f>
        <v/>
      </c>
      <c r="D16" s="15"/>
      <c r="E16" s="512"/>
      <c r="F16" s="465" t="str">
        <f t="shared" si="0"/>
        <v/>
      </c>
      <c r="G16" s="460" t="str">
        <f t="shared" si="1"/>
        <v/>
      </c>
      <c r="H16" s="461" t="str">
        <f t="shared" si="2"/>
        <v/>
      </c>
      <c r="I16" s="517"/>
    </row>
    <row r="17" spans="1:12" ht="15.75" customHeight="1" x14ac:dyDescent="0.2">
      <c r="A17" s="200" t="str">
        <f>IF('Durchschnitt-Futterbau'!A17="","",'Durchschnitt-Futterbau'!A17)</f>
        <v/>
      </c>
      <c r="B17" s="15"/>
      <c r="C17" s="199" t="str">
        <f>IF('Durchschnitt-Futterbau'!I17=0,"",'Durchschnitt-Futterbau'!I17)</f>
        <v/>
      </c>
      <c r="D17" s="15"/>
      <c r="E17" s="512"/>
      <c r="F17" s="465" t="str">
        <f t="shared" si="0"/>
        <v/>
      </c>
      <c r="G17" s="460" t="str">
        <f t="shared" si="1"/>
        <v/>
      </c>
      <c r="H17" s="461" t="str">
        <f t="shared" si="2"/>
        <v/>
      </c>
      <c r="I17" s="517"/>
    </row>
    <row r="18" spans="1:12" ht="15.75" customHeight="1" x14ac:dyDescent="0.2">
      <c r="A18" s="200" t="str">
        <f>IF('Durchschnitt-Futterbau'!A18="","",'Durchschnitt-Futterbau'!A18)</f>
        <v/>
      </c>
      <c r="B18" s="15"/>
      <c r="C18" s="199" t="str">
        <f>IF('Durchschnitt-Futterbau'!I18=0,"",'Durchschnitt-Futterbau'!I18)</f>
        <v/>
      </c>
      <c r="D18" s="15"/>
      <c r="E18" s="512"/>
      <c r="F18" s="465" t="str">
        <f t="shared" si="0"/>
        <v/>
      </c>
      <c r="G18" s="460" t="str">
        <f t="shared" si="1"/>
        <v/>
      </c>
      <c r="H18" s="461" t="str">
        <f t="shared" si="2"/>
        <v/>
      </c>
      <c r="I18" s="517"/>
    </row>
    <row r="19" spans="1:12" ht="15.75" customHeight="1" x14ac:dyDescent="0.2">
      <c r="A19" s="200" t="str">
        <f>IF('Durchschnitt-Futterbau'!A19="","",'Durchschnitt-Futterbau'!A19)</f>
        <v/>
      </c>
      <c r="B19" s="15"/>
      <c r="C19" s="199" t="str">
        <f>IF('Durchschnitt-Futterbau'!I19=0,"",'Durchschnitt-Futterbau'!I19)</f>
        <v/>
      </c>
      <c r="D19" s="15"/>
      <c r="E19" s="512"/>
      <c r="F19" s="465" t="str">
        <f t="shared" si="0"/>
        <v/>
      </c>
      <c r="G19" s="460" t="str">
        <f t="shared" si="1"/>
        <v/>
      </c>
      <c r="H19" s="461" t="str">
        <f t="shared" si="2"/>
        <v/>
      </c>
      <c r="I19" s="517"/>
    </row>
    <row r="20" spans="1:12" ht="15.75" customHeight="1" x14ac:dyDescent="0.2">
      <c r="A20" s="200" t="str">
        <f>IF('Durchschnitt-Futterbau'!A20="","",'Durchschnitt-Futterbau'!A20)</f>
        <v/>
      </c>
      <c r="B20" s="15"/>
      <c r="C20" s="199" t="str">
        <f>IF('Durchschnitt-Futterbau'!I20=0,"",'Durchschnitt-Futterbau'!I20)</f>
        <v/>
      </c>
      <c r="D20" s="15"/>
      <c r="E20" s="512"/>
      <c r="F20" s="465" t="str">
        <f t="shared" si="0"/>
        <v/>
      </c>
      <c r="G20" s="460" t="str">
        <f t="shared" si="1"/>
        <v/>
      </c>
      <c r="H20" s="461" t="str">
        <f t="shared" si="2"/>
        <v/>
      </c>
      <c r="I20" s="517"/>
    </row>
    <row r="21" spans="1:12" ht="15.75" customHeight="1" x14ac:dyDescent="0.2">
      <c r="A21" s="200" t="str">
        <f>IF('Durchschnitt-Futterbau'!A21="","",'Durchschnitt-Futterbau'!A21)</f>
        <v/>
      </c>
      <c r="B21" s="15"/>
      <c r="C21" s="199" t="str">
        <f>IF('Durchschnitt-Futterbau'!I21=0,"",'Durchschnitt-Futterbau'!I21)</f>
        <v/>
      </c>
      <c r="D21" s="15"/>
      <c r="E21" s="512"/>
      <c r="F21" s="465" t="str">
        <f t="shared" si="0"/>
        <v/>
      </c>
      <c r="G21" s="460" t="str">
        <f t="shared" si="1"/>
        <v/>
      </c>
      <c r="H21" s="461" t="str">
        <f t="shared" si="2"/>
        <v/>
      </c>
      <c r="I21" s="517"/>
    </row>
    <row r="22" spans="1:12" ht="15.75" customHeight="1" x14ac:dyDescent="0.2">
      <c r="A22" s="200" t="str">
        <f>IF('Durchschnitt-Futterbau'!A22="","",'Durchschnitt-Futterbau'!A22)</f>
        <v/>
      </c>
      <c r="B22" s="15"/>
      <c r="C22" s="199" t="str">
        <f>IF('Durchschnitt-Futterbau'!I22=0,"",'Durchschnitt-Futterbau'!I22)</f>
        <v/>
      </c>
      <c r="D22" s="15"/>
      <c r="E22" s="512"/>
      <c r="F22" s="465" t="str">
        <f t="shared" si="0"/>
        <v/>
      </c>
      <c r="G22" s="460" t="str">
        <f t="shared" si="1"/>
        <v/>
      </c>
      <c r="H22" s="461" t="str">
        <f t="shared" si="2"/>
        <v/>
      </c>
      <c r="I22" s="666" t="s">
        <v>146</v>
      </c>
      <c r="J22" s="667"/>
      <c r="K22" s="668"/>
    </row>
    <row r="23" spans="1:12" ht="15.75" customHeight="1" thickBot="1" x14ac:dyDescent="0.25">
      <c r="A23" s="519" t="str">
        <f>IF('Durchschnitt-Futterbau'!A23="","",'Durchschnitt-Futterbau'!A23)</f>
        <v/>
      </c>
      <c r="B23" s="16"/>
      <c r="C23" s="199" t="str">
        <f>IF('Durchschnitt-Futterbau'!I23=0,"",'Durchschnitt-Futterbau'!I23)</f>
        <v/>
      </c>
      <c r="D23" s="16"/>
      <c r="E23" s="513"/>
      <c r="F23" s="465" t="str">
        <f t="shared" si="0"/>
        <v/>
      </c>
      <c r="G23" s="460" t="str">
        <f t="shared" si="1"/>
        <v/>
      </c>
      <c r="H23" s="461" t="str">
        <f t="shared" si="2"/>
        <v/>
      </c>
      <c r="I23" s="483" t="s">
        <v>67</v>
      </c>
      <c r="J23" s="484" t="s">
        <v>147</v>
      </c>
      <c r="K23" s="485" t="s">
        <v>148</v>
      </c>
    </row>
    <row r="24" spans="1:12" ht="15.75" customHeight="1" thickBot="1" x14ac:dyDescent="0.25">
      <c r="A24" s="520" t="s">
        <v>149</v>
      </c>
      <c r="B24" s="197">
        <f>SUM(B11:B23)+0.000001</f>
        <v>9.9999999999999995E-7</v>
      </c>
      <c r="C24" s="669" t="s">
        <v>150</v>
      </c>
      <c r="D24" s="670"/>
      <c r="E24" s="457"/>
      <c r="F24" s="191">
        <f>IF(K24&gt;0,(1-K24)*100,0)</f>
        <v>0</v>
      </c>
      <c r="G24" s="593">
        <f>SUM(G11:G23)</f>
        <v>0</v>
      </c>
      <c r="H24" s="594">
        <f>SUM(H11:H23)</f>
        <v>0</v>
      </c>
      <c r="I24" s="518">
        <f>G24</f>
        <v>0</v>
      </c>
      <c r="J24" s="518">
        <f>H24</f>
        <v>0</v>
      </c>
      <c r="K24" s="443">
        <f>IF(G24=0,0,H24/G24)</f>
        <v>0</v>
      </c>
      <c r="L24" s="39" t="s">
        <v>151</v>
      </c>
    </row>
    <row r="25" spans="1:12" ht="11.25" customHeight="1" x14ac:dyDescent="0.2">
      <c r="A25" s="117"/>
      <c r="B25" s="198"/>
      <c r="C25" s="198"/>
      <c r="D25" s="198"/>
      <c r="E25" s="198"/>
      <c r="I25" s="509">
        <f>Marktfruchtbau!J59</f>
        <v>0</v>
      </c>
      <c r="J25" s="509">
        <f>Marktfruchtbau!K59</f>
        <v>0</v>
      </c>
      <c r="K25" s="437">
        <f>Marktfruchtbau!L59</f>
        <v>0</v>
      </c>
      <c r="L25" s="198" t="s">
        <v>152</v>
      </c>
    </row>
    <row r="26" spans="1:12" ht="10.5" customHeight="1" x14ac:dyDescent="0.15">
      <c r="A26" s="117" t="s">
        <v>153</v>
      </c>
      <c r="B26" s="113"/>
      <c r="C26" s="113"/>
      <c r="D26" s="113"/>
      <c r="E26" s="113"/>
      <c r="F26" s="113"/>
      <c r="I26" s="445">
        <f>G24+I25</f>
        <v>0</v>
      </c>
      <c r="J26" s="445">
        <f>H24+J25</f>
        <v>0</v>
      </c>
      <c r="K26" s="446">
        <f>IF(I26=0,0,J26/I26)</f>
        <v>0</v>
      </c>
      <c r="L26" s="438" t="s">
        <v>154</v>
      </c>
    </row>
    <row r="27" spans="1:12" s="560" customFormat="1" ht="10.5" customHeight="1" x14ac:dyDescent="0.15">
      <c r="A27" s="117" t="s">
        <v>155</v>
      </c>
      <c r="B27" s="558"/>
      <c r="C27" s="558"/>
      <c r="D27" s="558"/>
      <c r="E27" s="558"/>
      <c r="F27" s="558"/>
      <c r="G27" s="558"/>
      <c r="H27" s="558"/>
      <c r="I27" s="559"/>
      <c r="K27" s="561">
        <f>(1-K26)*100</f>
        <v>100</v>
      </c>
      <c r="L27" s="559"/>
    </row>
    <row r="28" spans="1:12" s="560" customFormat="1" ht="10.5" customHeight="1" x14ac:dyDescent="0.15">
      <c r="A28" s="117" t="s">
        <v>156</v>
      </c>
      <c r="B28" s="558"/>
      <c r="C28" s="558"/>
      <c r="D28" s="558"/>
      <c r="E28" s="558"/>
      <c r="F28" s="558"/>
      <c r="G28" s="558"/>
      <c r="H28" s="562"/>
      <c r="I28" s="559"/>
    </row>
    <row r="29" spans="1:12" ht="4.5" customHeight="1" x14ac:dyDescent="0.15">
      <c r="A29" s="117"/>
      <c r="B29" s="113"/>
      <c r="C29" s="113"/>
      <c r="D29" s="113"/>
      <c r="E29" s="113"/>
      <c r="F29" s="113"/>
      <c r="G29" s="113"/>
    </row>
    <row r="30" spans="1:12" x14ac:dyDescent="0.15">
      <c r="A30" s="175" t="s">
        <v>80</v>
      </c>
      <c r="B30" s="113"/>
      <c r="C30" s="113"/>
      <c r="D30" s="113"/>
      <c r="E30" s="113"/>
      <c r="F30" s="113"/>
      <c r="G30" s="113"/>
    </row>
    <row r="31" spans="1:12" ht="11.25" customHeight="1" x14ac:dyDescent="0.2">
      <c r="A31" s="175" t="s">
        <v>81</v>
      </c>
      <c r="B31" s="198"/>
      <c r="C31" s="198"/>
      <c r="D31" s="198"/>
      <c r="E31" s="198"/>
      <c r="F31" s="198"/>
      <c r="G31" s="198"/>
      <c r="H31" s="48"/>
      <c r="I31" s="49"/>
    </row>
    <row r="32" spans="1:12" ht="11.25" customHeight="1" x14ac:dyDescent="0.2">
      <c r="A32" s="175"/>
      <c r="B32" s="198"/>
      <c r="C32" s="198"/>
      <c r="D32" s="198"/>
      <c r="E32" s="198"/>
      <c r="F32" s="198"/>
      <c r="G32" s="198"/>
      <c r="H32" s="48"/>
      <c r="I32" s="49"/>
    </row>
    <row r="33" spans="2:7" x14ac:dyDescent="0.15">
      <c r="B33" s="113"/>
      <c r="C33" s="113"/>
      <c r="D33" s="113"/>
      <c r="E33" s="113"/>
      <c r="F33" s="113"/>
      <c r="G33" s="113"/>
    </row>
  </sheetData>
  <sheetProtection algorithmName="SHA-512" hashValue="O1nbTYhGoN7HbT236+cLz+XiLlOBVMPzo6GvExLgKdTjZ6HobcXSupfkffpQTVJWpQ08D2QTpZzmSCI4AiisaQ==" saltValue="KiNv8Z3mc8/4aec6t4ssQA==" spinCount="100000" sheet="1" objects="1" scenarios="1" selectLockedCells="1"/>
  <mergeCells count="4">
    <mergeCell ref="I22:K22"/>
    <mergeCell ref="C24:D24"/>
    <mergeCell ref="C6:D6"/>
    <mergeCell ref="G6:H6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J53"/>
  <sheetViews>
    <sheetView showGridLines="0" topLeftCell="A7" zoomScale="140" zoomScaleNormal="140" workbookViewId="0">
      <selection activeCell="D17" sqref="D17"/>
    </sheetView>
  </sheetViews>
  <sheetFormatPr baseColWidth="10" defaultColWidth="11.42578125" defaultRowHeight="14.25" x14ac:dyDescent="0.2"/>
  <cols>
    <col min="1" max="1" width="2.28515625" style="52" customWidth="1"/>
    <col min="2" max="2" width="17.5703125" style="52" customWidth="1"/>
    <col min="3" max="3" width="9.5703125" style="52" customWidth="1"/>
    <col min="4" max="4" width="13.85546875" style="52" customWidth="1"/>
    <col min="5" max="5" width="17" style="52" customWidth="1"/>
    <col min="6" max="6" width="11.7109375" style="52" customWidth="1"/>
    <col min="7" max="9" width="11.42578125" style="52"/>
    <col min="10" max="10" width="7.28515625" style="52" customWidth="1"/>
    <col min="11" max="11" width="14" style="52" bestFit="1" customWidth="1"/>
    <col min="12" max="16384" width="11.42578125" style="52"/>
  </cols>
  <sheetData>
    <row r="1" spans="1:10" s="51" customFormat="1" ht="15" x14ac:dyDescent="0.25">
      <c r="A1" s="201"/>
      <c r="B1" s="202" t="s">
        <v>157</v>
      </c>
      <c r="C1" s="201"/>
      <c r="D1" s="201"/>
      <c r="E1" s="201"/>
      <c r="F1" s="201"/>
      <c r="G1" s="201"/>
      <c r="H1" s="201"/>
    </row>
    <row r="2" spans="1:10" x14ac:dyDescent="0.2">
      <c r="A2" s="203"/>
      <c r="B2" s="202"/>
      <c r="C2" s="203"/>
      <c r="D2" s="203"/>
      <c r="E2" s="204" t="s">
        <v>60</v>
      </c>
      <c r="F2" s="205">
        <f>Allgemein!D6</f>
        <v>0</v>
      </c>
      <c r="G2" s="320"/>
      <c r="H2" s="206"/>
      <c r="I2" s="60"/>
      <c r="J2" s="60"/>
    </row>
    <row r="3" spans="1:10" x14ac:dyDescent="0.2">
      <c r="A3" s="203"/>
      <c r="B3" s="203"/>
      <c r="C3" s="203"/>
      <c r="D3" s="203"/>
      <c r="E3" s="204" t="s">
        <v>28</v>
      </c>
      <c r="F3" s="207">
        <f ca="1">Deckblatt_Gutachten!H45</f>
        <v>45611</v>
      </c>
      <c r="G3" s="321"/>
      <c r="H3" s="208"/>
      <c r="I3" s="61"/>
      <c r="J3" s="61"/>
    </row>
    <row r="4" spans="1:10" ht="15" thickBot="1" x14ac:dyDescent="0.25">
      <c r="A4" s="203"/>
      <c r="B4" s="209"/>
      <c r="C4" s="210"/>
      <c r="D4" s="210"/>
      <c r="E4" s="210"/>
      <c r="F4" s="210"/>
      <c r="G4" s="210"/>
      <c r="H4" s="210"/>
      <c r="I4" s="53"/>
      <c r="J4" s="53"/>
    </row>
    <row r="5" spans="1:10" ht="15" customHeight="1" x14ac:dyDescent="0.2">
      <c r="A5" s="203"/>
      <c r="B5" s="572" t="s">
        <v>63</v>
      </c>
      <c r="C5" s="573" t="s">
        <v>96</v>
      </c>
      <c r="D5" s="574" t="s">
        <v>158</v>
      </c>
      <c r="E5" s="574" t="s">
        <v>158</v>
      </c>
      <c r="F5" s="211"/>
      <c r="G5" s="211"/>
      <c r="H5" s="203"/>
    </row>
    <row r="6" spans="1:10" x14ac:dyDescent="0.2">
      <c r="A6" s="203"/>
      <c r="B6" s="575"/>
      <c r="C6" s="576" t="s">
        <v>101</v>
      </c>
      <c r="D6" s="326" t="s">
        <v>159</v>
      </c>
      <c r="E6" s="326" t="s">
        <v>159</v>
      </c>
      <c r="F6" s="211"/>
      <c r="G6" s="211"/>
      <c r="H6" s="203"/>
    </row>
    <row r="7" spans="1:10" x14ac:dyDescent="0.2">
      <c r="A7" s="203"/>
      <c r="B7" s="577"/>
      <c r="C7" s="576" t="s">
        <v>160</v>
      </c>
      <c r="D7" s="326" t="s">
        <v>161</v>
      </c>
      <c r="E7" s="326" t="s">
        <v>162</v>
      </c>
      <c r="F7" s="212"/>
      <c r="G7" s="212"/>
      <c r="H7" s="203"/>
    </row>
    <row r="8" spans="1:10" ht="15" thickBot="1" x14ac:dyDescent="0.25">
      <c r="A8" s="203"/>
      <c r="B8" s="575"/>
      <c r="C8" s="576"/>
      <c r="D8" s="326" t="s">
        <v>163</v>
      </c>
      <c r="E8" s="578" t="s">
        <v>164</v>
      </c>
      <c r="F8" s="211"/>
      <c r="G8" s="211"/>
      <c r="H8" s="203"/>
    </row>
    <row r="9" spans="1:10" ht="15" thickBot="1" x14ac:dyDescent="0.25">
      <c r="A9" s="203"/>
      <c r="B9" s="213">
        <v>1</v>
      </c>
      <c r="C9" s="213">
        <v>2</v>
      </c>
      <c r="D9" s="213">
        <v>3</v>
      </c>
      <c r="E9" s="214">
        <v>4</v>
      </c>
      <c r="F9" s="211"/>
      <c r="G9" s="211"/>
      <c r="H9" s="203"/>
    </row>
    <row r="10" spans="1:10" s="230" customFormat="1" ht="18.75" customHeight="1" thickBot="1" x14ac:dyDescent="0.3">
      <c r="A10" s="226"/>
      <c r="B10" s="579" t="s">
        <v>73</v>
      </c>
      <c r="C10" s="227"/>
      <c r="D10" s="227"/>
      <c r="E10" s="228"/>
      <c r="F10" s="229"/>
      <c r="G10" s="229"/>
      <c r="H10" s="226"/>
    </row>
    <row r="11" spans="1:10" ht="15" x14ac:dyDescent="0.25">
      <c r="A11" s="203"/>
      <c r="B11" s="185" t="str">
        <f>IF(Marktfruchtbau!A23="","",Marktfruchtbau!A23)</f>
        <v/>
      </c>
      <c r="C11" s="216" t="str">
        <f>IF(Marktfruchtbau!B23="","",Marktfruchtbau!B23)</f>
        <v/>
      </c>
      <c r="D11" s="378"/>
      <c r="E11" s="317" t="str">
        <f>IF(C11="","",C11*D11)</f>
        <v/>
      </c>
      <c r="F11" s="375"/>
      <c r="G11" s="375"/>
      <c r="H11" s="203"/>
    </row>
    <row r="12" spans="1:10" x14ac:dyDescent="0.2">
      <c r="A12" s="203"/>
      <c r="B12" s="185" t="str">
        <f>IF(Marktfruchtbau!A24="","",Marktfruchtbau!A24)</f>
        <v/>
      </c>
      <c r="C12" s="216" t="str">
        <f>IF(Marktfruchtbau!B24="","",Marktfruchtbau!B24)</f>
        <v/>
      </c>
      <c r="D12" s="379"/>
      <c r="E12" s="318" t="str">
        <f t="shared" ref="E12:E20" si="0">IF(C12="","",C12*D12)</f>
        <v/>
      </c>
      <c r="F12" s="215"/>
      <c r="G12" s="215"/>
      <c r="H12" s="203"/>
    </row>
    <row r="13" spans="1:10" x14ac:dyDescent="0.2">
      <c r="A13" s="203"/>
      <c r="B13" s="185" t="str">
        <f>IF(Marktfruchtbau!A25="","",Marktfruchtbau!A25)</f>
        <v/>
      </c>
      <c r="C13" s="216" t="str">
        <f>IF(Marktfruchtbau!B25="","",Marktfruchtbau!B25)</f>
        <v/>
      </c>
      <c r="D13" s="379"/>
      <c r="E13" s="318" t="str">
        <f t="shared" si="0"/>
        <v/>
      </c>
      <c r="F13" s="215"/>
      <c r="G13" s="215"/>
      <c r="H13" s="203"/>
    </row>
    <row r="14" spans="1:10" x14ac:dyDescent="0.2">
      <c r="A14" s="203"/>
      <c r="B14" s="185" t="str">
        <f>IF(Marktfruchtbau!A26="","",Marktfruchtbau!A26)</f>
        <v/>
      </c>
      <c r="C14" s="216" t="str">
        <f>IF(Marktfruchtbau!B26="","",Marktfruchtbau!B26)</f>
        <v/>
      </c>
      <c r="D14" s="379"/>
      <c r="E14" s="318" t="str">
        <f t="shared" si="0"/>
        <v/>
      </c>
      <c r="F14" s="215"/>
      <c r="G14" s="215"/>
      <c r="H14" s="203"/>
    </row>
    <row r="15" spans="1:10" x14ac:dyDescent="0.2">
      <c r="A15" s="203"/>
      <c r="B15" s="185" t="str">
        <f>IF(Marktfruchtbau!A27="","",Marktfruchtbau!A27)</f>
        <v/>
      </c>
      <c r="C15" s="216" t="str">
        <f>IF(Marktfruchtbau!B27="","",Marktfruchtbau!B27)</f>
        <v/>
      </c>
      <c r="D15" s="379"/>
      <c r="E15" s="318" t="str">
        <f t="shared" si="0"/>
        <v/>
      </c>
      <c r="F15" s="215"/>
      <c r="G15" s="215"/>
      <c r="H15" s="203"/>
    </row>
    <row r="16" spans="1:10" x14ac:dyDescent="0.2">
      <c r="A16" s="203"/>
      <c r="B16" s="185" t="str">
        <f>IF(Marktfruchtbau!A28="","",Marktfruchtbau!A28)</f>
        <v/>
      </c>
      <c r="C16" s="216" t="str">
        <f>IF(Marktfruchtbau!B28="","",Marktfruchtbau!B28)</f>
        <v/>
      </c>
      <c r="D16" s="379"/>
      <c r="E16" s="318" t="str">
        <f t="shared" si="0"/>
        <v/>
      </c>
      <c r="F16" s="215"/>
      <c r="G16" s="215"/>
      <c r="H16" s="203"/>
    </row>
    <row r="17" spans="1:10" x14ac:dyDescent="0.2">
      <c r="A17" s="203"/>
      <c r="B17" s="185" t="str">
        <f>IF(Marktfruchtbau!A29="","",Marktfruchtbau!A29)</f>
        <v/>
      </c>
      <c r="C17" s="216" t="str">
        <f>IF(Marktfruchtbau!B29="","",Marktfruchtbau!B29)</f>
        <v/>
      </c>
      <c r="D17" s="379"/>
      <c r="E17" s="318" t="str">
        <f t="shared" si="0"/>
        <v/>
      </c>
      <c r="F17" s="215"/>
      <c r="G17" s="215"/>
      <c r="H17" s="203"/>
    </row>
    <row r="18" spans="1:10" x14ac:dyDescent="0.2">
      <c r="A18" s="203"/>
      <c r="B18" s="185" t="str">
        <f>IF(Marktfruchtbau!A30="","",Marktfruchtbau!A30)</f>
        <v/>
      </c>
      <c r="C18" s="216" t="str">
        <f>IF(Marktfruchtbau!B30="","",Marktfruchtbau!B30)</f>
        <v/>
      </c>
      <c r="D18" s="379"/>
      <c r="E18" s="318" t="str">
        <f t="shared" si="0"/>
        <v/>
      </c>
      <c r="F18" s="203"/>
      <c r="G18" s="217"/>
      <c r="H18" s="203"/>
    </row>
    <row r="19" spans="1:10" x14ac:dyDescent="0.2">
      <c r="A19" s="203"/>
      <c r="B19" s="185" t="str">
        <f>IF(Marktfruchtbau!A31="","",Marktfruchtbau!A31)</f>
        <v/>
      </c>
      <c r="C19" s="225" t="str">
        <f>IF(Marktfruchtbau!B31="","",Marktfruchtbau!B31)</f>
        <v/>
      </c>
      <c r="D19" s="380"/>
      <c r="E19" s="318" t="str">
        <f t="shared" si="0"/>
        <v/>
      </c>
      <c r="F19" s="203"/>
      <c r="G19" s="215"/>
      <c r="H19" s="203"/>
    </row>
    <row r="20" spans="1:10" ht="15" thickBot="1" x14ac:dyDescent="0.25">
      <c r="A20" s="203"/>
      <c r="B20" s="223" t="str">
        <f>IF(Marktfruchtbau!A32="","",Marktfruchtbau!A32)</f>
        <v/>
      </c>
      <c r="C20" s="224" t="str">
        <f>IF(Marktfruchtbau!B32="","",Marktfruchtbau!B32)</f>
        <v/>
      </c>
      <c r="D20" s="381"/>
      <c r="E20" s="319" t="str">
        <f t="shared" si="0"/>
        <v/>
      </c>
      <c r="F20" s="203"/>
      <c r="G20" s="215"/>
      <c r="H20" s="203"/>
    </row>
    <row r="21" spans="1:10" s="230" customFormat="1" ht="18.75" customHeight="1" thickBot="1" x14ac:dyDescent="0.3">
      <c r="A21" s="226"/>
      <c r="B21" s="579" t="s">
        <v>77</v>
      </c>
      <c r="C21" s="227"/>
      <c r="D21" s="227"/>
      <c r="E21" s="228"/>
      <c r="F21" s="229"/>
      <c r="G21" s="229"/>
      <c r="H21" s="226"/>
    </row>
    <row r="22" spans="1:10" x14ac:dyDescent="0.2">
      <c r="A22" s="203"/>
      <c r="B22" s="185" t="str">
        <f>IF(Marktfruchtbau!A49="","",Marktfruchtbau!A49)</f>
        <v/>
      </c>
      <c r="C22" s="216" t="str">
        <f>IF(Marktfruchtbau!B49="","",Marktfruchtbau!B49)</f>
        <v/>
      </c>
      <c r="D22" s="378"/>
      <c r="E22" s="317" t="str">
        <f>IF(B22="","",C22*D22)</f>
        <v/>
      </c>
      <c r="F22" s="218"/>
      <c r="G22" s="218"/>
      <c r="H22" s="203"/>
    </row>
    <row r="23" spans="1:10" x14ac:dyDescent="0.2">
      <c r="A23" s="203"/>
      <c r="B23" s="185" t="str">
        <f>IF(Marktfruchtbau!A50="","",Marktfruchtbau!A50)</f>
        <v/>
      </c>
      <c r="C23" s="216" t="str">
        <f>IF(Marktfruchtbau!B50="","",Marktfruchtbau!B50)</f>
        <v/>
      </c>
      <c r="D23" s="379"/>
      <c r="E23" s="318" t="str">
        <f t="shared" ref="E23:E27" si="1">IF(B23="","",C23*D23)</f>
        <v/>
      </c>
      <c r="F23" s="218"/>
      <c r="G23" s="218"/>
      <c r="H23" s="203"/>
    </row>
    <row r="24" spans="1:10" x14ac:dyDescent="0.2">
      <c r="A24" s="203"/>
      <c r="B24" s="185" t="str">
        <f>IF(Marktfruchtbau!A51="","",Marktfruchtbau!A51)</f>
        <v/>
      </c>
      <c r="C24" s="216" t="str">
        <f>IF(Marktfruchtbau!B51="","",Marktfruchtbau!B51)</f>
        <v/>
      </c>
      <c r="D24" s="379"/>
      <c r="E24" s="318" t="str">
        <f t="shared" si="1"/>
        <v/>
      </c>
      <c r="F24" s="218"/>
      <c r="G24" s="218"/>
      <c r="H24" s="203"/>
    </row>
    <row r="25" spans="1:10" x14ac:dyDescent="0.2">
      <c r="A25" s="203"/>
      <c r="B25" s="185" t="str">
        <f>IF(Marktfruchtbau!A52="","",Marktfruchtbau!A52)</f>
        <v/>
      </c>
      <c r="C25" s="216" t="str">
        <f>IF(Marktfruchtbau!B52="","",Marktfruchtbau!B52)</f>
        <v/>
      </c>
      <c r="D25" s="379"/>
      <c r="E25" s="318" t="str">
        <f t="shared" si="1"/>
        <v/>
      </c>
      <c r="F25" s="218"/>
      <c r="G25" s="218"/>
      <c r="H25" s="203"/>
    </row>
    <row r="26" spans="1:10" x14ac:dyDescent="0.2">
      <c r="A26" s="203"/>
      <c r="B26" s="185" t="str">
        <f>IF(Marktfruchtbau!A53="","",Marktfruchtbau!A53)</f>
        <v/>
      </c>
      <c r="C26" s="216" t="str">
        <f>IF(Marktfruchtbau!B53="","",Marktfruchtbau!B53)</f>
        <v/>
      </c>
      <c r="D26" s="379"/>
      <c r="E26" s="318" t="str">
        <f t="shared" si="1"/>
        <v/>
      </c>
      <c r="F26" s="218"/>
      <c r="G26" s="218"/>
      <c r="H26" s="203"/>
    </row>
    <row r="27" spans="1:10" ht="14.25" customHeight="1" thickBot="1" x14ac:dyDescent="0.25">
      <c r="A27" s="203"/>
      <c r="B27" s="186" t="str">
        <f>IF(Marktfruchtbau!A54="","",Marktfruchtbau!A54)</f>
        <v/>
      </c>
      <c r="C27" s="231" t="str">
        <f>IF(Marktfruchtbau!B54="","",Marktfruchtbau!B54)</f>
        <v/>
      </c>
      <c r="D27" s="382"/>
      <c r="E27" s="319" t="str">
        <f t="shared" si="1"/>
        <v/>
      </c>
      <c r="F27" s="219"/>
      <c r="G27" s="210"/>
      <c r="H27" s="203"/>
    </row>
    <row r="28" spans="1:10" ht="15" thickBot="1" x14ac:dyDescent="0.25">
      <c r="A28" s="203"/>
      <c r="B28" s="220" t="s">
        <v>124</v>
      </c>
      <c r="C28" s="221">
        <f>Marktfruchtbau!B56</f>
        <v>9.9999999999999995E-8</v>
      </c>
      <c r="D28" s="316"/>
      <c r="E28" s="617">
        <f>SUM(E11:E20)</f>
        <v>0</v>
      </c>
      <c r="F28" s="210"/>
      <c r="G28" s="210"/>
      <c r="H28" s="203"/>
    </row>
    <row r="29" spans="1:10" ht="15" thickBot="1" x14ac:dyDescent="0.25">
      <c r="A29" s="203"/>
      <c r="B29" s="220" t="s">
        <v>128</v>
      </c>
      <c r="C29" s="221">
        <f>Marktfruchtbau!B58</f>
        <v>9.9999999999999995E-8</v>
      </c>
      <c r="D29" s="221"/>
      <c r="E29" s="617">
        <f>SUM(E22:E27)</f>
        <v>0</v>
      </c>
      <c r="F29" s="210"/>
      <c r="G29" s="210"/>
      <c r="H29" s="203"/>
    </row>
    <row r="30" spans="1:10" ht="6" customHeight="1" x14ac:dyDescent="0.2">
      <c r="A30" s="203"/>
      <c r="B30" s="210"/>
      <c r="C30" s="210"/>
      <c r="D30" s="210"/>
      <c r="E30" s="210"/>
      <c r="F30" s="210"/>
      <c r="G30" s="210"/>
      <c r="H30" s="210"/>
      <c r="I30" s="53"/>
      <c r="J30" s="53"/>
    </row>
    <row r="31" spans="1:10" x14ac:dyDescent="0.2">
      <c r="A31" s="203"/>
      <c r="B31" s="346" t="s">
        <v>165</v>
      </c>
      <c r="C31" s="210"/>
      <c r="D31" s="210"/>
      <c r="E31" s="210"/>
      <c r="F31" s="210"/>
      <c r="G31" s="210"/>
      <c r="H31" s="210"/>
      <c r="I31" s="53"/>
      <c r="J31" s="53"/>
    </row>
    <row r="32" spans="1:10" x14ac:dyDescent="0.2">
      <c r="A32" s="203"/>
      <c r="B32" s="346" t="s">
        <v>166</v>
      </c>
      <c r="C32" s="210"/>
      <c r="D32" s="210"/>
      <c r="E32" s="210"/>
      <c r="F32" s="210"/>
      <c r="G32" s="210"/>
      <c r="H32" s="210"/>
      <c r="I32" s="53"/>
      <c r="J32" s="53"/>
    </row>
    <row r="33" spans="1:10" x14ac:dyDescent="0.2">
      <c r="A33" s="203"/>
      <c r="B33" s="346" t="s">
        <v>167</v>
      </c>
      <c r="C33" s="210"/>
      <c r="D33" s="210"/>
      <c r="E33" s="210"/>
      <c r="F33" s="210"/>
      <c r="G33" s="210"/>
      <c r="H33" s="210"/>
      <c r="I33" s="53"/>
      <c r="J33" s="53"/>
    </row>
    <row r="34" spans="1:10" x14ac:dyDescent="0.2">
      <c r="A34" s="203"/>
      <c r="B34" s="346" t="s">
        <v>168</v>
      </c>
      <c r="C34" s="210"/>
      <c r="D34" s="210"/>
      <c r="E34" s="210"/>
      <c r="F34" s="210"/>
      <c r="G34" s="210"/>
      <c r="H34" s="210"/>
      <c r="I34" s="53"/>
      <c r="J34" s="53"/>
    </row>
    <row r="35" spans="1:10" x14ac:dyDescent="0.2">
      <c r="A35" s="203"/>
      <c r="B35" s="222" t="s">
        <v>169</v>
      </c>
      <c r="C35" s="210"/>
      <c r="D35" s="210"/>
      <c r="E35" s="210"/>
      <c r="F35" s="210"/>
      <c r="G35" s="210"/>
      <c r="H35" s="210"/>
      <c r="I35" s="53"/>
      <c r="J35" s="53"/>
    </row>
    <row r="36" spans="1:10" x14ac:dyDescent="0.2">
      <c r="A36" s="203"/>
      <c r="B36" s="222" t="s">
        <v>170</v>
      </c>
      <c r="C36" s="210"/>
      <c r="D36" s="210"/>
      <c r="E36" s="210"/>
      <c r="F36" s="210"/>
      <c r="G36" s="210"/>
      <c r="H36" s="210"/>
      <c r="I36" s="53"/>
      <c r="J36" s="53"/>
    </row>
    <row r="37" spans="1:10" ht="9.75" customHeight="1" x14ac:dyDescent="0.2">
      <c r="A37" s="203"/>
      <c r="B37" s="203"/>
      <c r="C37" s="203"/>
      <c r="D37" s="203"/>
      <c r="E37" s="203"/>
      <c r="F37" s="203"/>
      <c r="G37" s="203"/>
      <c r="H37" s="210"/>
      <c r="I37" s="53"/>
      <c r="J37" s="53"/>
    </row>
    <row r="38" spans="1:10" x14ac:dyDescent="0.2">
      <c r="A38" s="203"/>
      <c r="B38" s="362" t="s">
        <v>171</v>
      </c>
      <c r="C38" s="203"/>
      <c r="D38" s="203"/>
      <c r="E38" s="203"/>
      <c r="F38" s="203"/>
      <c r="G38" s="203"/>
      <c r="H38" s="210"/>
      <c r="I38" s="53"/>
      <c r="J38" s="53"/>
    </row>
    <row r="39" spans="1:10" x14ac:dyDescent="0.2">
      <c r="A39" s="203"/>
      <c r="B39" s="362" t="s">
        <v>172</v>
      </c>
      <c r="C39" s="203"/>
      <c r="D39" s="203"/>
      <c r="E39" s="203"/>
      <c r="F39" s="203"/>
      <c r="G39" s="203"/>
      <c r="H39" s="203"/>
      <c r="I39" s="53"/>
      <c r="J39" s="53"/>
    </row>
    <row r="40" spans="1:10" x14ac:dyDescent="0.2">
      <c r="B40" s="53"/>
      <c r="C40" s="53"/>
      <c r="D40" s="53"/>
      <c r="E40" s="53"/>
      <c r="F40" s="53"/>
      <c r="G40" s="53"/>
      <c r="I40" s="53"/>
      <c r="J40" s="53"/>
    </row>
    <row r="41" spans="1:10" x14ac:dyDescent="0.2">
      <c r="B41" s="53"/>
      <c r="C41" s="53"/>
      <c r="D41" s="53"/>
      <c r="E41" s="53"/>
      <c r="F41" s="53"/>
      <c r="G41" s="53"/>
      <c r="I41" s="53"/>
      <c r="J41" s="53"/>
    </row>
    <row r="42" spans="1:10" x14ac:dyDescent="0.2"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">
      <c r="B43" s="53"/>
      <c r="C43" s="53"/>
      <c r="D43" s="53"/>
      <c r="E43" s="53"/>
      <c r="F43" s="53"/>
      <c r="G43" s="53"/>
      <c r="H43" s="53"/>
      <c r="I43" s="53"/>
      <c r="J43" s="53"/>
    </row>
    <row r="44" spans="1:10" x14ac:dyDescent="0.2">
      <c r="B44" s="53"/>
      <c r="C44" s="53"/>
      <c r="D44" s="53"/>
      <c r="E44" s="53"/>
      <c r="F44" s="53"/>
      <c r="G44" s="53"/>
      <c r="H44" s="53"/>
      <c r="I44" s="53"/>
      <c r="J44" s="53"/>
    </row>
    <row r="45" spans="1:10" x14ac:dyDescent="0.2">
      <c r="B45" s="53"/>
      <c r="C45" s="53"/>
      <c r="D45" s="53"/>
      <c r="E45" s="53"/>
      <c r="F45" s="53"/>
      <c r="G45" s="53"/>
      <c r="H45" s="53"/>
      <c r="I45" s="53"/>
      <c r="J45" s="53"/>
    </row>
    <row r="46" spans="1:10" x14ac:dyDescent="0.2">
      <c r="B46" s="53"/>
      <c r="C46" s="53"/>
      <c r="D46" s="53"/>
      <c r="E46" s="53"/>
      <c r="F46" s="53"/>
      <c r="G46" s="53"/>
      <c r="H46" s="53"/>
      <c r="I46" s="53"/>
      <c r="J46" s="53"/>
    </row>
    <row r="47" spans="1:10" x14ac:dyDescent="0.2">
      <c r="B47" s="53"/>
      <c r="C47" s="53"/>
      <c r="D47" s="53"/>
      <c r="E47" s="53"/>
      <c r="F47" s="53"/>
      <c r="G47" s="53"/>
      <c r="H47" s="53"/>
      <c r="I47" s="53"/>
      <c r="J47" s="53"/>
    </row>
    <row r="48" spans="1:10" x14ac:dyDescent="0.2">
      <c r="B48" s="53"/>
      <c r="C48" s="53"/>
      <c r="D48" s="53"/>
      <c r="E48" s="53"/>
      <c r="F48" s="53"/>
      <c r="G48" s="53"/>
      <c r="H48" s="53"/>
      <c r="I48" s="53"/>
      <c r="J48" s="53"/>
    </row>
    <row r="49" spans="2:8" x14ac:dyDescent="0.2">
      <c r="B49" s="53"/>
      <c r="C49" s="53"/>
      <c r="D49" s="53"/>
      <c r="E49" s="53"/>
      <c r="F49" s="53"/>
      <c r="G49" s="53"/>
      <c r="H49" s="53"/>
    </row>
    <row r="50" spans="2:8" x14ac:dyDescent="0.2">
      <c r="B50" s="53"/>
      <c r="C50" s="53"/>
      <c r="D50" s="53"/>
      <c r="E50" s="53"/>
      <c r="F50" s="53"/>
      <c r="G50" s="53"/>
      <c r="H50" s="53"/>
    </row>
    <row r="51" spans="2:8" x14ac:dyDescent="0.2">
      <c r="B51" s="53"/>
      <c r="C51" s="53"/>
      <c r="D51" s="53"/>
      <c r="E51" s="53"/>
      <c r="F51" s="53"/>
      <c r="G51" s="53"/>
      <c r="H51" s="53"/>
    </row>
    <row r="52" spans="2:8" x14ac:dyDescent="0.2">
      <c r="H52" s="53"/>
    </row>
    <row r="53" spans="2:8" x14ac:dyDescent="0.2">
      <c r="H53" s="53"/>
    </row>
  </sheetData>
  <sheetProtection algorithmName="SHA-512" hashValue="ubY6sEXrEG4k1lcHYp6vQrDtsRGNM3TKNFHxRDH9IjIEdlVO9BMsfJnEP8eyjh+H7qR94Yo+MY2qIrlC8+ggDA==" saltValue="fcvCgV2sQnGp/GNTLP271g==" spinCount="100000" sheet="1" objects="1" scenarios="1" selectLockedCells="1"/>
  <printOptions horizontalCentered="1"/>
  <pageMargins left="0.70866141732283472" right="0.70866141732283472" top="0.78740157480314965" bottom="0.78740157480314965" header="0.31496062992125984" footer="0.31496062992125984"/>
  <pageSetup paperSize="9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opLeftCell="A4" zoomScale="124" zoomScaleNormal="124" workbookViewId="0">
      <selection activeCell="B14" sqref="B14"/>
    </sheetView>
  </sheetViews>
  <sheetFormatPr baseColWidth="10" defaultColWidth="11.42578125" defaultRowHeight="15" x14ac:dyDescent="0.25"/>
  <cols>
    <col min="1" max="1" width="3.5703125" customWidth="1"/>
    <col min="2" max="2" width="44.28515625" customWidth="1"/>
    <col min="3" max="3" width="17.140625" customWidth="1"/>
    <col min="4" max="4" width="11.42578125" customWidth="1"/>
    <col min="5" max="5" width="16.7109375" customWidth="1"/>
    <col min="6" max="6" width="5.42578125" customWidth="1"/>
  </cols>
  <sheetData>
    <row r="1" spans="1:13" ht="16.5" customHeight="1" x14ac:dyDescent="0.25">
      <c r="A1" s="305"/>
      <c r="B1" s="306" t="s">
        <v>173</v>
      </c>
      <c r="C1" s="307"/>
      <c r="D1" s="307"/>
      <c r="E1" s="307"/>
      <c r="F1" s="308"/>
      <c r="G1" s="67"/>
      <c r="H1" s="67"/>
    </row>
    <row r="2" spans="1:13" ht="13.5" customHeight="1" x14ac:dyDescent="0.25">
      <c r="A2" s="309"/>
      <c r="B2" s="67"/>
      <c r="C2" s="67"/>
      <c r="D2" s="67"/>
      <c r="E2" s="67"/>
      <c r="F2" s="310"/>
      <c r="G2" s="67"/>
      <c r="H2" s="67"/>
    </row>
    <row r="3" spans="1:13" s="52" customFormat="1" ht="14.25" x14ac:dyDescent="0.2">
      <c r="A3" s="311"/>
      <c r="B3" s="283" t="s">
        <v>174</v>
      </c>
      <c r="C3" s="71"/>
      <c r="D3" s="71"/>
      <c r="E3" s="71"/>
      <c r="F3" s="312"/>
      <c r="G3" s="72"/>
      <c r="H3" s="72"/>
      <c r="I3" s="295"/>
      <c r="J3" s="295"/>
      <c r="K3" s="295"/>
      <c r="L3" s="295"/>
      <c r="M3" s="295"/>
    </row>
    <row r="4" spans="1:13" s="52" customFormat="1" ht="9" customHeight="1" thickBot="1" x14ac:dyDescent="0.25">
      <c r="A4" s="311"/>
      <c r="B4" s="682"/>
      <c r="C4" s="682"/>
      <c r="D4" s="71"/>
      <c r="E4" s="71"/>
      <c r="F4" s="312"/>
      <c r="G4" s="72"/>
      <c r="H4" s="72"/>
      <c r="I4" s="295"/>
      <c r="J4" s="295"/>
      <c r="K4" s="295"/>
      <c r="L4" s="295"/>
      <c r="M4" s="295"/>
    </row>
    <row r="5" spans="1:13" s="52" customFormat="1" ht="39" thickBot="1" x14ac:dyDescent="0.25">
      <c r="A5" s="311"/>
      <c r="B5" s="301" t="s">
        <v>175</v>
      </c>
      <c r="C5" s="302" t="s">
        <v>176</v>
      </c>
      <c r="D5" s="323" t="s">
        <v>177</v>
      </c>
      <c r="E5" s="296" t="s">
        <v>178</v>
      </c>
      <c r="F5" s="312"/>
      <c r="G5" s="72"/>
      <c r="H5" s="72"/>
      <c r="I5" s="295"/>
      <c r="J5" s="295"/>
      <c r="K5" s="295"/>
      <c r="L5" s="295"/>
      <c r="M5" s="295"/>
    </row>
    <row r="6" spans="1:13" s="52" customFormat="1" ht="20.100000000000001" customHeight="1" x14ac:dyDescent="0.2">
      <c r="A6" s="311"/>
      <c r="B6" s="54"/>
      <c r="C6" s="55"/>
      <c r="D6" s="324">
        <f>'Pauschalen Beihilfe'!$F$107</f>
        <v>0.27500000000000002</v>
      </c>
      <c r="E6" s="300">
        <f>C6*D6</f>
        <v>0</v>
      </c>
      <c r="F6" s="312"/>
      <c r="G6" s="72"/>
      <c r="H6" s="72"/>
      <c r="I6" s="295"/>
      <c r="J6" s="295"/>
      <c r="K6" s="295"/>
      <c r="L6" s="295"/>
      <c r="M6" s="295"/>
    </row>
    <row r="7" spans="1:13" s="52" customFormat="1" ht="20.100000000000001" customHeight="1" x14ac:dyDescent="0.2">
      <c r="A7" s="311"/>
      <c r="B7" s="56"/>
      <c r="C7" s="57"/>
      <c r="D7" s="324">
        <f>'Pauschalen Beihilfe'!$F$107</f>
        <v>0.27500000000000002</v>
      </c>
      <c r="E7" s="300">
        <f>C7*D7</f>
        <v>0</v>
      </c>
      <c r="F7" s="312"/>
      <c r="G7" s="72"/>
      <c r="H7" s="72"/>
      <c r="I7" s="295"/>
      <c r="J7" s="295"/>
      <c r="K7" s="295"/>
      <c r="L7" s="295"/>
      <c r="M7" s="295"/>
    </row>
    <row r="8" spans="1:13" s="52" customFormat="1" ht="20.100000000000001" customHeight="1" thickBot="1" x14ac:dyDescent="0.25">
      <c r="A8" s="311"/>
      <c r="B8" s="58"/>
      <c r="C8" s="59"/>
      <c r="D8" s="324">
        <f>'Pauschalen Beihilfe'!$F$107</f>
        <v>0.27500000000000002</v>
      </c>
      <c r="E8" s="581">
        <f t="shared" ref="E8" si="0">C8*D8</f>
        <v>0</v>
      </c>
      <c r="F8" s="312"/>
      <c r="G8" s="72"/>
      <c r="H8" s="72"/>
      <c r="I8" s="295"/>
      <c r="J8" s="295"/>
      <c r="K8" s="295"/>
      <c r="L8" s="295"/>
      <c r="M8" s="295"/>
    </row>
    <row r="9" spans="1:13" s="52" customFormat="1" ht="20.100000000000001" customHeight="1" thickBot="1" x14ac:dyDescent="0.25">
      <c r="A9" s="311"/>
      <c r="B9" s="313"/>
      <c r="C9" s="297"/>
      <c r="D9" s="298"/>
      <c r="E9" s="582">
        <f>SUM(E6:E8)</f>
        <v>0</v>
      </c>
      <c r="F9" s="312"/>
      <c r="G9" s="72"/>
      <c r="H9" s="72"/>
      <c r="I9" s="295"/>
      <c r="J9" s="295"/>
      <c r="K9" s="295"/>
      <c r="L9" s="295"/>
      <c r="M9" s="295"/>
    </row>
    <row r="10" spans="1:13" s="52" customFormat="1" ht="20.100000000000001" customHeight="1" thickBot="1" x14ac:dyDescent="0.25">
      <c r="A10" s="311"/>
      <c r="B10" s="283"/>
      <c r="C10" s="303"/>
      <c r="D10" s="299"/>
      <c r="E10" s="299"/>
      <c r="F10" s="312"/>
      <c r="G10" s="72"/>
      <c r="H10" s="72"/>
      <c r="I10" s="295"/>
      <c r="J10" s="295"/>
      <c r="K10" s="295"/>
      <c r="L10" s="295"/>
      <c r="M10" s="295"/>
    </row>
    <row r="11" spans="1:13" s="52" customFormat="1" ht="39" thickBot="1" x14ac:dyDescent="0.25">
      <c r="A11" s="311"/>
      <c r="B11" s="301" t="s">
        <v>179</v>
      </c>
      <c r="C11" s="302" t="s">
        <v>176</v>
      </c>
      <c r="D11" s="325" t="s">
        <v>177</v>
      </c>
      <c r="E11" s="296" t="s">
        <v>178</v>
      </c>
      <c r="F11" s="312"/>
      <c r="G11" s="72"/>
      <c r="H11" s="72"/>
      <c r="I11" s="295"/>
      <c r="J11" s="295"/>
      <c r="K11" s="295"/>
      <c r="L11" s="295"/>
      <c r="M11" s="295"/>
    </row>
    <row r="12" spans="1:13" s="52" customFormat="1" ht="20.100000000000001" customHeight="1" x14ac:dyDescent="0.2">
      <c r="A12" s="311"/>
      <c r="B12" s="54"/>
      <c r="C12" s="55"/>
      <c r="D12" s="595">
        <f>'Pauschalen Beihilfe'!$F$108</f>
        <v>1</v>
      </c>
      <c r="E12" s="300">
        <f>C12*D12</f>
        <v>0</v>
      </c>
      <c r="F12" s="312"/>
      <c r="G12" s="72"/>
      <c r="H12" s="72"/>
      <c r="I12" s="295"/>
      <c r="J12" s="295"/>
      <c r="K12" s="295"/>
      <c r="L12" s="295"/>
      <c r="M12" s="295"/>
    </row>
    <row r="13" spans="1:13" s="52" customFormat="1" ht="20.100000000000001" customHeight="1" x14ac:dyDescent="0.2">
      <c r="A13" s="311"/>
      <c r="B13" s="56"/>
      <c r="C13" s="57"/>
      <c r="D13" s="595">
        <f>'Pauschalen Beihilfe'!$F$108</f>
        <v>1</v>
      </c>
      <c r="E13" s="300">
        <f t="shared" ref="E13:E14" si="1">C13*D13</f>
        <v>0</v>
      </c>
      <c r="F13" s="312"/>
      <c r="G13" s="72"/>
      <c r="H13" s="72"/>
      <c r="I13" s="295"/>
      <c r="J13" s="295"/>
      <c r="K13" s="295"/>
      <c r="L13" s="295"/>
      <c r="M13" s="295"/>
    </row>
    <row r="14" spans="1:13" s="52" customFormat="1" ht="20.100000000000001" customHeight="1" thickBot="1" x14ac:dyDescent="0.25">
      <c r="A14" s="311"/>
      <c r="B14" s="58"/>
      <c r="C14" s="59"/>
      <c r="D14" s="595">
        <f>'Pauschalen Beihilfe'!$F$108</f>
        <v>1</v>
      </c>
      <c r="E14" s="581">
        <f t="shared" si="1"/>
        <v>0</v>
      </c>
      <c r="F14" s="312"/>
      <c r="G14" s="72"/>
      <c r="H14" s="72"/>
      <c r="I14" s="295"/>
      <c r="J14" s="295"/>
      <c r="K14" s="295"/>
      <c r="L14" s="295"/>
      <c r="M14" s="295"/>
    </row>
    <row r="15" spans="1:13" s="52" customFormat="1" ht="20.100000000000001" customHeight="1" thickBot="1" x14ac:dyDescent="0.25">
      <c r="A15" s="311"/>
      <c r="B15" s="313"/>
      <c r="C15" s="297"/>
      <c r="D15" s="298"/>
      <c r="E15" s="582">
        <f>SUM(E12:E14)</f>
        <v>0</v>
      </c>
      <c r="F15" s="312"/>
      <c r="G15" s="72"/>
      <c r="H15" s="72"/>
      <c r="I15" s="295"/>
      <c r="J15" s="295"/>
      <c r="K15" s="295"/>
      <c r="L15" s="295"/>
      <c r="M15" s="295"/>
    </row>
    <row r="16" spans="1:13" s="52" customFormat="1" ht="20.100000000000001" customHeight="1" x14ac:dyDescent="0.2">
      <c r="A16" s="311"/>
      <c r="B16" s="283"/>
      <c r="C16" s="303"/>
      <c r="D16" s="303"/>
      <c r="E16" s="304"/>
      <c r="F16" s="312"/>
      <c r="G16" s="72"/>
      <c r="H16" s="72"/>
      <c r="I16" s="295"/>
      <c r="J16" s="295"/>
      <c r="K16" s="295"/>
      <c r="L16" s="295"/>
      <c r="M16" s="295"/>
    </row>
    <row r="17" spans="1:13" x14ac:dyDescent="0.25">
      <c r="A17" s="309"/>
      <c r="B17" s="283" t="s">
        <v>180</v>
      </c>
      <c r="C17" s="67"/>
      <c r="D17" s="67"/>
      <c r="E17" s="67"/>
      <c r="F17" s="310"/>
      <c r="G17" s="67"/>
      <c r="H17" s="67"/>
    </row>
    <row r="18" spans="1:13" ht="15.75" thickBot="1" x14ac:dyDescent="0.3">
      <c r="A18" s="309"/>
      <c r="B18" s="283"/>
      <c r="C18" s="67"/>
      <c r="D18" s="67"/>
      <c r="E18" s="67"/>
      <c r="F18" s="310"/>
      <c r="G18" s="67"/>
      <c r="H18" s="67"/>
    </row>
    <row r="19" spans="1:13" s="52" customFormat="1" ht="39" thickBot="1" x14ac:dyDescent="0.25">
      <c r="A19" s="311"/>
      <c r="B19" s="301" t="s">
        <v>181</v>
      </c>
      <c r="C19" s="676" t="s">
        <v>182</v>
      </c>
      <c r="D19" s="677"/>
      <c r="E19" s="296" t="s">
        <v>178</v>
      </c>
      <c r="F19" s="312"/>
      <c r="G19" s="72"/>
      <c r="H19" s="72"/>
      <c r="I19" s="295"/>
      <c r="J19" s="295"/>
      <c r="K19" s="295"/>
      <c r="L19" s="295"/>
      <c r="M19" s="295"/>
    </row>
    <row r="20" spans="1:13" s="52" customFormat="1" ht="20.100000000000001" customHeight="1" x14ac:dyDescent="0.2">
      <c r="A20" s="311"/>
      <c r="B20" s="54"/>
      <c r="C20" s="674"/>
      <c r="D20" s="675"/>
      <c r="E20" s="300">
        <f>C20</f>
        <v>0</v>
      </c>
      <c r="F20" s="312"/>
      <c r="G20" s="72"/>
      <c r="H20" s="72"/>
      <c r="I20" s="295"/>
      <c r="J20" s="295"/>
      <c r="K20" s="295"/>
      <c r="L20" s="295"/>
      <c r="M20" s="295"/>
    </row>
    <row r="21" spans="1:13" s="52" customFormat="1" ht="20.100000000000001" customHeight="1" x14ac:dyDescent="0.2">
      <c r="A21" s="311"/>
      <c r="B21" s="56"/>
      <c r="C21" s="678"/>
      <c r="D21" s="679"/>
      <c r="E21" s="300">
        <f>C21</f>
        <v>0</v>
      </c>
      <c r="F21" s="312"/>
      <c r="G21" s="72"/>
      <c r="H21" s="72"/>
      <c r="I21" s="295"/>
      <c r="J21" s="295"/>
      <c r="K21" s="295"/>
      <c r="L21" s="295"/>
      <c r="M21" s="295"/>
    </row>
    <row r="22" spans="1:13" s="52" customFormat="1" ht="20.100000000000001" customHeight="1" thickBot="1" x14ac:dyDescent="0.25">
      <c r="A22" s="311"/>
      <c r="B22" s="58"/>
      <c r="C22" s="680"/>
      <c r="D22" s="681"/>
      <c r="E22" s="581">
        <f>C22</f>
        <v>0</v>
      </c>
      <c r="F22" s="312"/>
      <c r="G22" s="72"/>
      <c r="H22" s="72"/>
      <c r="I22" s="295"/>
      <c r="J22" s="295"/>
      <c r="K22" s="295"/>
      <c r="L22" s="295"/>
      <c r="M22" s="295"/>
    </row>
    <row r="23" spans="1:13" s="52" customFormat="1" ht="20.100000000000001" customHeight="1" thickBot="1" x14ac:dyDescent="0.25">
      <c r="A23" s="311"/>
      <c r="B23" s="313"/>
      <c r="C23" s="297"/>
      <c r="D23" s="298"/>
      <c r="E23" s="582">
        <f>SUM(E20:E22)</f>
        <v>0</v>
      </c>
      <c r="F23" s="312"/>
      <c r="G23" s="72"/>
      <c r="H23" s="72"/>
      <c r="I23" s="295"/>
      <c r="J23" s="295"/>
      <c r="K23" s="295"/>
      <c r="L23" s="295"/>
      <c r="M23" s="295"/>
    </row>
    <row r="24" spans="1:13" s="52" customFormat="1" ht="20.100000000000001" customHeight="1" thickBot="1" x14ac:dyDescent="0.25">
      <c r="A24" s="311"/>
      <c r="B24" s="283"/>
      <c r="C24" s="303"/>
      <c r="D24" s="299"/>
      <c r="E24" s="299"/>
      <c r="F24" s="312"/>
      <c r="G24" s="72"/>
      <c r="H24" s="72"/>
      <c r="I24" s="295"/>
      <c r="J24" s="295"/>
      <c r="K24" s="295"/>
      <c r="L24" s="295"/>
      <c r="M24" s="295"/>
    </row>
    <row r="25" spans="1:13" s="52" customFormat="1" ht="39" thickBot="1" x14ac:dyDescent="0.25">
      <c r="A25" s="311"/>
      <c r="B25" s="301" t="s">
        <v>183</v>
      </c>
      <c r="C25" s="676" t="s">
        <v>182</v>
      </c>
      <c r="D25" s="677"/>
      <c r="E25" s="296" t="s">
        <v>178</v>
      </c>
      <c r="F25" s="312"/>
      <c r="G25" s="72"/>
      <c r="H25" s="72"/>
      <c r="I25" s="295"/>
      <c r="J25" s="295"/>
      <c r="K25" s="295"/>
      <c r="L25" s="295"/>
      <c r="M25" s="295"/>
    </row>
    <row r="26" spans="1:13" s="52" customFormat="1" ht="20.100000000000001" customHeight="1" x14ac:dyDescent="0.2">
      <c r="A26" s="311"/>
      <c r="B26" s="54"/>
      <c r="C26" s="674"/>
      <c r="D26" s="675"/>
      <c r="E26" s="300">
        <f>C26</f>
        <v>0</v>
      </c>
      <c r="F26" s="312"/>
      <c r="G26" s="72"/>
      <c r="H26" s="72"/>
      <c r="I26" s="295"/>
      <c r="J26" s="295"/>
      <c r="K26" s="295"/>
      <c r="L26" s="295"/>
      <c r="M26" s="295"/>
    </row>
    <row r="27" spans="1:13" s="52" customFormat="1" ht="20.100000000000001" customHeight="1" x14ac:dyDescent="0.2">
      <c r="A27" s="311"/>
      <c r="B27" s="56"/>
      <c r="C27" s="678"/>
      <c r="D27" s="679"/>
      <c r="E27" s="300">
        <f>C27</f>
        <v>0</v>
      </c>
      <c r="F27" s="312"/>
      <c r="G27" s="72"/>
      <c r="H27" s="72"/>
      <c r="I27" s="295"/>
      <c r="J27" s="295"/>
      <c r="K27" s="295"/>
      <c r="L27" s="295"/>
      <c r="M27" s="295"/>
    </row>
    <row r="28" spans="1:13" s="52" customFormat="1" ht="20.100000000000001" customHeight="1" thickBot="1" x14ac:dyDescent="0.25">
      <c r="A28" s="311"/>
      <c r="B28" s="58"/>
      <c r="C28" s="680"/>
      <c r="D28" s="681"/>
      <c r="E28" s="581">
        <f>C28</f>
        <v>0</v>
      </c>
      <c r="F28" s="312"/>
      <c r="G28" s="72"/>
      <c r="H28" s="72"/>
      <c r="I28" s="295"/>
      <c r="J28" s="295"/>
      <c r="K28" s="295"/>
      <c r="L28" s="295"/>
      <c r="M28" s="295"/>
    </row>
    <row r="29" spans="1:13" s="52" customFormat="1" ht="20.100000000000001" customHeight="1" thickBot="1" x14ac:dyDescent="0.25">
      <c r="A29" s="311"/>
      <c r="B29" s="313"/>
      <c r="C29" s="297"/>
      <c r="D29" s="298"/>
      <c r="E29" s="582">
        <f>SUM(E26:E28)</f>
        <v>0</v>
      </c>
      <c r="F29" s="312"/>
      <c r="G29" s="72"/>
      <c r="H29" s="72"/>
      <c r="I29" s="295"/>
      <c r="J29" s="295"/>
      <c r="K29" s="295"/>
      <c r="L29" s="295"/>
      <c r="M29" s="295"/>
    </row>
    <row r="30" spans="1:13" x14ac:dyDescent="0.25">
      <c r="A30" s="322"/>
      <c r="B30" s="292"/>
      <c r="C30" s="292"/>
      <c r="D30" s="292"/>
      <c r="E30" s="292"/>
      <c r="F30" s="314"/>
      <c r="G30" s="67"/>
      <c r="H30" s="67"/>
    </row>
    <row r="31" spans="1:13" x14ac:dyDescent="0.25">
      <c r="A31" s="67"/>
      <c r="B31" s="67"/>
      <c r="C31" s="67"/>
      <c r="D31" s="67"/>
      <c r="E31" s="67"/>
      <c r="F31" s="67"/>
      <c r="G31" s="67"/>
      <c r="H31" s="67"/>
    </row>
    <row r="32" spans="1:13" x14ac:dyDescent="0.25">
      <c r="A32" s="67"/>
      <c r="B32" s="67"/>
      <c r="C32" s="67"/>
      <c r="D32" s="67"/>
      <c r="E32" s="67"/>
      <c r="F32" s="67"/>
      <c r="G32" s="67"/>
      <c r="H32" s="67"/>
    </row>
    <row r="33" spans="1:8" x14ac:dyDescent="0.25">
      <c r="A33" s="67"/>
      <c r="B33" s="67"/>
      <c r="C33" s="67"/>
      <c r="D33" s="67"/>
      <c r="E33" s="67"/>
      <c r="F33" s="67"/>
      <c r="G33" s="67"/>
      <c r="H33" s="67"/>
    </row>
    <row r="34" spans="1:8" x14ac:dyDescent="0.25">
      <c r="A34" s="67"/>
      <c r="B34" s="67"/>
      <c r="C34" s="67"/>
      <c r="D34" s="67"/>
      <c r="E34" s="67"/>
      <c r="F34" s="67"/>
      <c r="G34" s="67"/>
      <c r="H34" s="67"/>
    </row>
    <row r="35" spans="1:8" x14ac:dyDescent="0.25">
      <c r="A35" s="67"/>
      <c r="B35" s="67"/>
      <c r="C35" s="67"/>
      <c r="D35" s="67"/>
      <c r="E35" s="67"/>
      <c r="F35" s="67"/>
      <c r="G35" s="67"/>
      <c r="H35" s="67"/>
    </row>
    <row r="36" spans="1:8" x14ac:dyDescent="0.25">
      <c r="A36" s="67"/>
      <c r="B36" s="67"/>
      <c r="C36" s="67"/>
      <c r="D36" s="67"/>
      <c r="E36" s="67"/>
      <c r="F36" s="67"/>
      <c r="G36" s="67"/>
      <c r="H36" s="67"/>
    </row>
    <row r="37" spans="1:8" x14ac:dyDescent="0.25">
      <c r="A37" s="67"/>
      <c r="B37" s="67"/>
      <c r="C37" s="67"/>
      <c r="D37" s="67"/>
      <c r="E37" s="67"/>
      <c r="F37" s="67"/>
      <c r="G37" s="67"/>
      <c r="H37" s="67"/>
    </row>
    <row r="38" spans="1:8" x14ac:dyDescent="0.25">
      <c r="A38" s="67"/>
      <c r="B38" s="67"/>
      <c r="C38" s="67"/>
      <c r="D38" s="67"/>
      <c r="E38" s="67"/>
      <c r="F38" s="67"/>
      <c r="G38" s="67"/>
      <c r="H38" s="67"/>
    </row>
    <row r="39" spans="1:8" x14ac:dyDescent="0.25">
      <c r="A39" s="67"/>
      <c r="B39" s="67"/>
      <c r="C39" s="67"/>
      <c r="D39" s="67"/>
      <c r="E39" s="67"/>
      <c r="F39" s="67"/>
      <c r="G39" s="67"/>
      <c r="H39" s="67"/>
    </row>
    <row r="40" spans="1:8" x14ac:dyDescent="0.25">
      <c r="A40" s="67"/>
      <c r="B40" s="67"/>
      <c r="C40" s="67"/>
      <c r="D40" s="67"/>
      <c r="E40" s="67"/>
      <c r="F40" s="67"/>
      <c r="G40" s="67"/>
      <c r="H40" s="67"/>
    </row>
    <row r="41" spans="1:8" x14ac:dyDescent="0.25">
      <c r="A41" s="67"/>
      <c r="B41" s="67"/>
      <c r="C41" s="67"/>
      <c r="D41" s="67"/>
      <c r="E41" s="67"/>
      <c r="F41" s="67"/>
      <c r="G41" s="67"/>
      <c r="H41" s="67"/>
    </row>
    <row r="42" spans="1:8" x14ac:dyDescent="0.25">
      <c r="A42" s="67"/>
      <c r="B42" s="67"/>
      <c r="C42" s="67"/>
      <c r="D42" s="67"/>
      <c r="E42" s="67"/>
      <c r="F42" s="67"/>
      <c r="G42" s="67"/>
      <c r="H42" s="67"/>
    </row>
    <row r="43" spans="1:8" x14ac:dyDescent="0.25">
      <c r="A43" s="67"/>
      <c r="B43" s="67"/>
      <c r="C43" s="67"/>
      <c r="D43" s="67"/>
      <c r="E43" s="67"/>
      <c r="F43" s="67"/>
      <c r="G43" s="67"/>
      <c r="H43" s="67"/>
    </row>
    <row r="44" spans="1:8" x14ac:dyDescent="0.25">
      <c r="A44" s="67"/>
      <c r="B44" s="67"/>
      <c r="C44" s="67"/>
      <c r="D44" s="67"/>
      <c r="E44" s="67"/>
      <c r="F44" s="67"/>
      <c r="G44" s="67"/>
      <c r="H44" s="67"/>
    </row>
  </sheetData>
  <sheetProtection algorithmName="SHA-512" hashValue="5nUqJnHNdpv09u637M1gFBd2TKeVqBoeFuU31qmfOglI/vWv26AOIQvGrT7vbtds1TJIgiJg1AVYQADEVbSizg==" saltValue="7f2Zs+idzNYsc9M+ZLpPWQ==" spinCount="100000" sheet="1" objects="1" scenarios="1" selectLockedCells="1"/>
  <mergeCells count="9">
    <mergeCell ref="C26:D26"/>
    <mergeCell ref="C25:D25"/>
    <mergeCell ref="C27:D27"/>
    <mergeCell ref="C28:D28"/>
    <mergeCell ref="B4:C4"/>
    <mergeCell ref="C19:D19"/>
    <mergeCell ref="C20:D20"/>
    <mergeCell ref="C21:D21"/>
    <mergeCell ref="C22:D22"/>
  </mergeCells>
  <pageMargins left="0.7" right="0.7" top="0.78740157499999996" bottom="0.78740157499999996" header="0.3" footer="0.3"/>
  <pageSetup paperSize="9" scale="88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B1:G53"/>
  <sheetViews>
    <sheetView showGridLines="0" zoomScale="140" zoomScaleNormal="140" workbookViewId="0"/>
  </sheetViews>
  <sheetFormatPr baseColWidth="10" defaultColWidth="10.42578125" defaultRowHeight="11.25" x14ac:dyDescent="0.2"/>
  <cols>
    <col min="1" max="1" width="4.5703125" style="251" customWidth="1"/>
    <col min="2" max="2" width="47.7109375" style="251" customWidth="1"/>
    <col min="3" max="3" width="8.85546875" style="252" customWidth="1"/>
    <col min="4" max="5" width="18.42578125" style="251" customWidth="1"/>
    <col min="6" max="6" width="11.28515625" style="251" customWidth="1"/>
    <col min="7" max="8" width="1.7109375" style="251" customWidth="1"/>
    <col min="9" max="253" width="10.42578125" style="251"/>
    <col min="254" max="254" width="1.5703125" style="251" customWidth="1"/>
    <col min="255" max="255" width="49.42578125" style="251" bestFit="1" customWidth="1"/>
    <col min="256" max="256" width="8.85546875" style="251" customWidth="1"/>
    <col min="257" max="258" width="18.42578125" style="251" customWidth="1"/>
    <col min="259" max="259" width="14.7109375" style="251" customWidth="1"/>
    <col min="260" max="509" width="10.42578125" style="251"/>
    <col min="510" max="510" width="1.5703125" style="251" customWidth="1"/>
    <col min="511" max="511" width="49.42578125" style="251" bestFit="1" customWidth="1"/>
    <col min="512" max="512" width="8.85546875" style="251" customWidth="1"/>
    <col min="513" max="514" width="18.42578125" style="251" customWidth="1"/>
    <col min="515" max="515" width="14.7109375" style="251" customWidth="1"/>
    <col min="516" max="765" width="10.42578125" style="251"/>
    <col min="766" max="766" width="1.5703125" style="251" customWidth="1"/>
    <col min="767" max="767" width="49.42578125" style="251" bestFit="1" customWidth="1"/>
    <col min="768" max="768" width="8.85546875" style="251" customWidth="1"/>
    <col min="769" max="770" width="18.42578125" style="251" customWidth="1"/>
    <col min="771" max="771" width="14.7109375" style="251" customWidth="1"/>
    <col min="772" max="1021" width="10.42578125" style="251"/>
    <col min="1022" max="1022" width="1.5703125" style="251" customWidth="1"/>
    <col min="1023" max="1023" width="49.42578125" style="251" bestFit="1" customWidth="1"/>
    <col min="1024" max="1024" width="8.85546875" style="251" customWidth="1"/>
    <col min="1025" max="1026" width="18.42578125" style="251" customWidth="1"/>
    <col min="1027" max="1027" width="14.7109375" style="251" customWidth="1"/>
    <col min="1028" max="1277" width="10.42578125" style="251"/>
    <col min="1278" max="1278" width="1.5703125" style="251" customWidth="1"/>
    <col min="1279" max="1279" width="49.42578125" style="251" bestFit="1" customWidth="1"/>
    <col min="1280" max="1280" width="8.85546875" style="251" customWidth="1"/>
    <col min="1281" max="1282" width="18.42578125" style="251" customWidth="1"/>
    <col min="1283" max="1283" width="14.7109375" style="251" customWidth="1"/>
    <col min="1284" max="1533" width="10.42578125" style="251"/>
    <col min="1534" max="1534" width="1.5703125" style="251" customWidth="1"/>
    <col min="1535" max="1535" width="49.42578125" style="251" bestFit="1" customWidth="1"/>
    <col min="1536" max="1536" width="8.85546875" style="251" customWidth="1"/>
    <col min="1537" max="1538" width="18.42578125" style="251" customWidth="1"/>
    <col min="1539" max="1539" width="14.7109375" style="251" customWidth="1"/>
    <col min="1540" max="1789" width="10.42578125" style="251"/>
    <col min="1790" max="1790" width="1.5703125" style="251" customWidth="1"/>
    <col min="1791" max="1791" width="49.42578125" style="251" bestFit="1" customWidth="1"/>
    <col min="1792" max="1792" width="8.85546875" style="251" customWidth="1"/>
    <col min="1793" max="1794" width="18.42578125" style="251" customWidth="1"/>
    <col min="1795" max="1795" width="14.7109375" style="251" customWidth="1"/>
    <col min="1796" max="2045" width="10.42578125" style="251"/>
    <col min="2046" max="2046" width="1.5703125" style="251" customWidth="1"/>
    <col min="2047" max="2047" width="49.42578125" style="251" bestFit="1" customWidth="1"/>
    <col min="2048" max="2048" width="8.85546875" style="251" customWidth="1"/>
    <col min="2049" max="2050" width="18.42578125" style="251" customWidth="1"/>
    <col min="2051" max="2051" width="14.7109375" style="251" customWidth="1"/>
    <col min="2052" max="2301" width="10.42578125" style="251"/>
    <col min="2302" max="2302" width="1.5703125" style="251" customWidth="1"/>
    <col min="2303" max="2303" width="49.42578125" style="251" bestFit="1" customWidth="1"/>
    <col min="2304" max="2304" width="8.85546875" style="251" customWidth="1"/>
    <col min="2305" max="2306" width="18.42578125" style="251" customWidth="1"/>
    <col min="2307" max="2307" width="14.7109375" style="251" customWidth="1"/>
    <col min="2308" max="2557" width="10.42578125" style="251"/>
    <col min="2558" max="2558" width="1.5703125" style="251" customWidth="1"/>
    <col min="2559" max="2559" width="49.42578125" style="251" bestFit="1" customWidth="1"/>
    <col min="2560" max="2560" width="8.85546875" style="251" customWidth="1"/>
    <col min="2561" max="2562" width="18.42578125" style="251" customWidth="1"/>
    <col min="2563" max="2563" width="14.7109375" style="251" customWidth="1"/>
    <col min="2564" max="2813" width="10.42578125" style="251"/>
    <col min="2814" max="2814" width="1.5703125" style="251" customWidth="1"/>
    <col min="2815" max="2815" width="49.42578125" style="251" bestFit="1" customWidth="1"/>
    <col min="2816" max="2816" width="8.85546875" style="251" customWidth="1"/>
    <col min="2817" max="2818" width="18.42578125" style="251" customWidth="1"/>
    <col min="2819" max="2819" width="14.7109375" style="251" customWidth="1"/>
    <col min="2820" max="3069" width="10.42578125" style="251"/>
    <col min="3070" max="3070" width="1.5703125" style="251" customWidth="1"/>
    <col min="3071" max="3071" width="49.42578125" style="251" bestFit="1" customWidth="1"/>
    <col min="3072" max="3072" width="8.85546875" style="251" customWidth="1"/>
    <col min="3073" max="3074" width="18.42578125" style="251" customWidth="1"/>
    <col min="3075" max="3075" width="14.7109375" style="251" customWidth="1"/>
    <col min="3076" max="3325" width="10.42578125" style="251"/>
    <col min="3326" max="3326" width="1.5703125" style="251" customWidth="1"/>
    <col min="3327" max="3327" width="49.42578125" style="251" bestFit="1" customWidth="1"/>
    <col min="3328" max="3328" width="8.85546875" style="251" customWidth="1"/>
    <col min="3329" max="3330" width="18.42578125" style="251" customWidth="1"/>
    <col min="3331" max="3331" width="14.7109375" style="251" customWidth="1"/>
    <col min="3332" max="3581" width="10.42578125" style="251"/>
    <col min="3582" max="3582" width="1.5703125" style="251" customWidth="1"/>
    <col min="3583" max="3583" width="49.42578125" style="251" bestFit="1" customWidth="1"/>
    <col min="3584" max="3584" width="8.85546875" style="251" customWidth="1"/>
    <col min="3585" max="3586" width="18.42578125" style="251" customWidth="1"/>
    <col min="3587" max="3587" width="14.7109375" style="251" customWidth="1"/>
    <col min="3588" max="3837" width="10.42578125" style="251"/>
    <col min="3838" max="3838" width="1.5703125" style="251" customWidth="1"/>
    <col min="3839" max="3839" width="49.42578125" style="251" bestFit="1" customWidth="1"/>
    <col min="3840" max="3840" width="8.85546875" style="251" customWidth="1"/>
    <col min="3841" max="3842" width="18.42578125" style="251" customWidth="1"/>
    <col min="3843" max="3843" width="14.7109375" style="251" customWidth="1"/>
    <col min="3844" max="4093" width="10.42578125" style="251"/>
    <col min="4094" max="4094" width="1.5703125" style="251" customWidth="1"/>
    <col min="4095" max="4095" width="49.42578125" style="251" bestFit="1" customWidth="1"/>
    <col min="4096" max="4096" width="8.85546875" style="251" customWidth="1"/>
    <col min="4097" max="4098" width="18.42578125" style="251" customWidth="1"/>
    <col min="4099" max="4099" width="14.7109375" style="251" customWidth="1"/>
    <col min="4100" max="4349" width="10.42578125" style="251"/>
    <col min="4350" max="4350" width="1.5703125" style="251" customWidth="1"/>
    <col min="4351" max="4351" width="49.42578125" style="251" bestFit="1" customWidth="1"/>
    <col min="4352" max="4352" width="8.85546875" style="251" customWidth="1"/>
    <col min="4353" max="4354" width="18.42578125" style="251" customWidth="1"/>
    <col min="4355" max="4355" width="14.7109375" style="251" customWidth="1"/>
    <col min="4356" max="4605" width="10.42578125" style="251"/>
    <col min="4606" max="4606" width="1.5703125" style="251" customWidth="1"/>
    <col min="4607" max="4607" width="49.42578125" style="251" bestFit="1" customWidth="1"/>
    <col min="4608" max="4608" width="8.85546875" style="251" customWidth="1"/>
    <col min="4609" max="4610" width="18.42578125" style="251" customWidth="1"/>
    <col min="4611" max="4611" width="14.7109375" style="251" customWidth="1"/>
    <col min="4612" max="4861" width="10.42578125" style="251"/>
    <col min="4862" max="4862" width="1.5703125" style="251" customWidth="1"/>
    <col min="4863" max="4863" width="49.42578125" style="251" bestFit="1" customWidth="1"/>
    <col min="4864" max="4864" width="8.85546875" style="251" customWidth="1"/>
    <col min="4865" max="4866" width="18.42578125" style="251" customWidth="1"/>
    <col min="4867" max="4867" width="14.7109375" style="251" customWidth="1"/>
    <col min="4868" max="5117" width="10.42578125" style="251"/>
    <col min="5118" max="5118" width="1.5703125" style="251" customWidth="1"/>
    <col min="5119" max="5119" width="49.42578125" style="251" bestFit="1" customWidth="1"/>
    <col min="5120" max="5120" width="8.85546875" style="251" customWidth="1"/>
    <col min="5121" max="5122" width="18.42578125" style="251" customWidth="1"/>
    <col min="5123" max="5123" width="14.7109375" style="251" customWidth="1"/>
    <col min="5124" max="5373" width="10.42578125" style="251"/>
    <col min="5374" max="5374" width="1.5703125" style="251" customWidth="1"/>
    <col min="5375" max="5375" width="49.42578125" style="251" bestFit="1" customWidth="1"/>
    <col min="5376" max="5376" width="8.85546875" style="251" customWidth="1"/>
    <col min="5377" max="5378" width="18.42578125" style="251" customWidth="1"/>
    <col min="5379" max="5379" width="14.7109375" style="251" customWidth="1"/>
    <col min="5380" max="5629" width="10.42578125" style="251"/>
    <col min="5630" max="5630" width="1.5703125" style="251" customWidth="1"/>
    <col min="5631" max="5631" width="49.42578125" style="251" bestFit="1" customWidth="1"/>
    <col min="5632" max="5632" width="8.85546875" style="251" customWidth="1"/>
    <col min="5633" max="5634" width="18.42578125" style="251" customWidth="1"/>
    <col min="5635" max="5635" width="14.7109375" style="251" customWidth="1"/>
    <col min="5636" max="5885" width="10.42578125" style="251"/>
    <col min="5886" max="5886" width="1.5703125" style="251" customWidth="1"/>
    <col min="5887" max="5887" width="49.42578125" style="251" bestFit="1" customWidth="1"/>
    <col min="5888" max="5888" width="8.85546875" style="251" customWidth="1"/>
    <col min="5889" max="5890" width="18.42578125" style="251" customWidth="1"/>
    <col min="5891" max="5891" width="14.7109375" style="251" customWidth="1"/>
    <col min="5892" max="6141" width="10.42578125" style="251"/>
    <col min="6142" max="6142" width="1.5703125" style="251" customWidth="1"/>
    <col min="6143" max="6143" width="49.42578125" style="251" bestFit="1" customWidth="1"/>
    <col min="6144" max="6144" width="8.85546875" style="251" customWidth="1"/>
    <col min="6145" max="6146" width="18.42578125" style="251" customWidth="1"/>
    <col min="6147" max="6147" width="14.7109375" style="251" customWidth="1"/>
    <col min="6148" max="6397" width="10.42578125" style="251"/>
    <col min="6398" max="6398" width="1.5703125" style="251" customWidth="1"/>
    <col min="6399" max="6399" width="49.42578125" style="251" bestFit="1" customWidth="1"/>
    <col min="6400" max="6400" width="8.85546875" style="251" customWidth="1"/>
    <col min="6401" max="6402" width="18.42578125" style="251" customWidth="1"/>
    <col min="6403" max="6403" width="14.7109375" style="251" customWidth="1"/>
    <col min="6404" max="6653" width="10.42578125" style="251"/>
    <col min="6654" max="6654" width="1.5703125" style="251" customWidth="1"/>
    <col min="6655" max="6655" width="49.42578125" style="251" bestFit="1" customWidth="1"/>
    <col min="6656" max="6656" width="8.85546875" style="251" customWidth="1"/>
    <col min="6657" max="6658" width="18.42578125" style="251" customWidth="1"/>
    <col min="6659" max="6659" width="14.7109375" style="251" customWidth="1"/>
    <col min="6660" max="6909" width="10.42578125" style="251"/>
    <col min="6910" max="6910" width="1.5703125" style="251" customWidth="1"/>
    <col min="6911" max="6911" width="49.42578125" style="251" bestFit="1" customWidth="1"/>
    <col min="6912" max="6912" width="8.85546875" style="251" customWidth="1"/>
    <col min="6913" max="6914" width="18.42578125" style="251" customWidth="1"/>
    <col min="6915" max="6915" width="14.7109375" style="251" customWidth="1"/>
    <col min="6916" max="7165" width="10.42578125" style="251"/>
    <col min="7166" max="7166" width="1.5703125" style="251" customWidth="1"/>
    <col min="7167" max="7167" width="49.42578125" style="251" bestFit="1" customWidth="1"/>
    <col min="7168" max="7168" width="8.85546875" style="251" customWidth="1"/>
    <col min="7169" max="7170" width="18.42578125" style="251" customWidth="1"/>
    <col min="7171" max="7171" width="14.7109375" style="251" customWidth="1"/>
    <col min="7172" max="7421" width="10.42578125" style="251"/>
    <col min="7422" max="7422" width="1.5703125" style="251" customWidth="1"/>
    <col min="7423" max="7423" width="49.42578125" style="251" bestFit="1" customWidth="1"/>
    <col min="7424" max="7424" width="8.85546875" style="251" customWidth="1"/>
    <col min="7425" max="7426" width="18.42578125" style="251" customWidth="1"/>
    <col min="7427" max="7427" width="14.7109375" style="251" customWidth="1"/>
    <col min="7428" max="7677" width="10.42578125" style="251"/>
    <col min="7678" max="7678" width="1.5703125" style="251" customWidth="1"/>
    <col min="7679" max="7679" width="49.42578125" style="251" bestFit="1" customWidth="1"/>
    <col min="7680" max="7680" width="8.85546875" style="251" customWidth="1"/>
    <col min="7681" max="7682" width="18.42578125" style="251" customWidth="1"/>
    <col min="7683" max="7683" width="14.7109375" style="251" customWidth="1"/>
    <col min="7684" max="7933" width="10.42578125" style="251"/>
    <col min="7934" max="7934" width="1.5703125" style="251" customWidth="1"/>
    <col min="7935" max="7935" width="49.42578125" style="251" bestFit="1" customWidth="1"/>
    <col min="7936" max="7936" width="8.85546875" style="251" customWidth="1"/>
    <col min="7937" max="7938" width="18.42578125" style="251" customWidth="1"/>
    <col min="7939" max="7939" width="14.7109375" style="251" customWidth="1"/>
    <col min="7940" max="8189" width="10.42578125" style="251"/>
    <col min="8190" max="8190" width="1.5703125" style="251" customWidth="1"/>
    <col min="8191" max="8191" width="49.42578125" style="251" bestFit="1" customWidth="1"/>
    <col min="8192" max="8192" width="8.85546875" style="251" customWidth="1"/>
    <col min="8193" max="8194" width="18.42578125" style="251" customWidth="1"/>
    <col min="8195" max="8195" width="14.7109375" style="251" customWidth="1"/>
    <col min="8196" max="8445" width="10.42578125" style="251"/>
    <col min="8446" max="8446" width="1.5703125" style="251" customWidth="1"/>
    <col min="8447" max="8447" width="49.42578125" style="251" bestFit="1" customWidth="1"/>
    <col min="8448" max="8448" width="8.85546875" style="251" customWidth="1"/>
    <col min="8449" max="8450" width="18.42578125" style="251" customWidth="1"/>
    <col min="8451" max="8451" width="14.7109375" style="251" customWidth="1"/>
    <col min="8452" max="8701" width="10.42578125" style="251"/>
    <col min="8702" max="8702" width="1.5703125" style="251" customWidth="1"/>
    <col min="8703" max="8703" width="49.42578125" style="251" bestFit="1" customWidth="1"/>
    <col min="8704" max="8704" width="8.85546875" style="251" customWidth="1"/>
    <col min="8705" max="8706" width="18.42578125" style="251" customWidth="1"/>
    <col min="8707" max="8707" width="14.7109375" style="251" customWidth="1"/>
    <col min="8708" max="8957" width="10.42578125" style="251"/>
    <col min="8958" max="8958" width="1.5703125" style="251" customWidth="1"/>
    <col min="8959" max="8959" width="49.42578125" style="251" bestFit="1" customWidth="1"/>
    <col min="8960" max="8960" width="8.85546875" style="251" customWidth="1"/>
    <col min="8961" max="8962" width="18.42578125" style="251" customWidth="1"/>
    <col min="8963" max="8963" width="14.7109375" style="251" customWidth="1"/>
    <col min="8964" max="9213" width="10.42578125" style="251"/>
    <col min="9214" max="9214" width="1.5703125" style="251" customWidth="1"/>
    <col min="9215" max="9215" width="49.42578125" style="251" bestFit="1" customWidth="1"/>
    <col min="9216" max="9216" width="8.85546875" style="251" customWidth="1"/>
    <col min="9217" max="9218" width="18.42578125" style="251" customWidth="1"/>
    <col min="9219" max="9219" width="14.7109375" style="251" customWidth="1"/>
    <col min="9220" max="9469" width="10.42578125" style="251"/>
    <col min="9470" max="9470" width="1.5703125" style="251" customWidth="1"/>
    <col min="9471" max="9471" width="49.42578125" style="251" bestFit="1" customWidth="1"/>
    <col min="9472" max="9472" width="8.85546875" style="251" customWidth="1"/>
    <col min="9473" max="9474" width="18.42578125" style="251" customWidth="1"/>
    <col min="9475" max="9475" width="14.7109375" style="251" customWidth="1"/>
    <col min="9476" max="9725" width="10.42578125" style="251"/>
    <col min="9726" max="9726" width="1.5703125" style="251" customWidth="1"/>
    <col min="9727" max="9727" width="49.42578125" style="251" bestFit="1" customWidth="1"/>
    <col min="9728" max="9728" width="8.85546875" style="251" customWidth="1"/>
    <col min="9729" max="9730" width="18.42578125" style="251" customWidth="1"/>
    <col min="9731" max="9731" width="14.7109375" style="251" customWidth="1"/>
    <col min="9732" max="9981" width="10.42578125" style="251"/>
    <col min="9982" max="9982" width="1.5703125" style="251" customWidth="1"/>
    <col min="9983" max="9983" width="49.42578125" style="251" bestFit="1" customWidth="1"/>
    <col min="9984" max="9984" width="8.85546875" style="251" customWidth="1"/>
    <col min="9985" max="9986" width="18.42578125" style="251" customWidth="1"/>
    <col min="9987" max="9987" width="14.7109375" style="251" customWidth="1"/>
    <col min="9988" max="10237" width="10.42578125" style="251"/>
    <col min="10238" max="10238" width="1.5703125" style="251" customWidth="1"/>
    <col min="10239" max="10239" width="49.42578125" style="251" bestFit="1" customWidth="1"/>
    <col min="10240" max="10240" width="8.85546875" style="251" customWidth="1"/>
    <col min="10241" max="10242" width="18.42578125" style="251" customWidth="1"/>
    <col min="10243" max="10243" width="14.7109375" style="251" customWidth="1"/>
    <col min="10244" max="10493" width="10.42578125" style="251"/>
    <col min="10494" max="10494" width="1.5703125" style="251" customWidth="1"/>
    <col min="10495" max="10495" width="49.42578125" style="251" bestFit="1" customWidth="1"/>
    <col min="10496" max="10496" width="8.85546875" style="251" customWidth="1"/>
    <col min="10497" max="10498" width="18.42578125" style="251" customWidth="1"/>
    <col min="10499" max="10499" width="14.7109375" style="251" customWidth="1"/>
    <col min="10500" max="10749" width="10.42578125" style="251"/>
    <col min="10750" max="10750" width="1.5703125" style="251" customWidth="1"/>
    <col min="10751" max="10751" width="49.42578125" style="251" bestFit="1" customWidth="1"/>
    <col min="10752" max="10752" width="8.85546875" style="251" customWidth="1"/>
    <col min="10753" max="10754" width="18.42578125" style="251" customWidth="1"/>
    <col min="10755" max="10755" width="14.7109375" style="251" customWidth="1"/>
    <col min="10756" max="11005" width="10.42578125" style="251"/>
    <col min="11006" max="11006" width="1.5703125" style="251" customWidth="1"/>
    <col min="11007" max="11007" width="49.42578125" style="251" bestFit="1" customWidth="1"/>
    <col min="11008" max="11008" width="8.85546875" style="251" customWidth="1"/>
    <col min="11009" max="11010" width="18.42578125" style="251" customWidth="1"/>
    <col min="11011" max="11011" width="14.7109375" style="251" customWidth="1"/>
    <col min="11012" max="11261" width="10.42578125" style="251"/>
    <col min="11262" max="11262" width="1.5703125" style="251" customWidth="1"/>
    <col min="11263" max="11263" width="49.42578125" style="251" bestFit="1" customWidth="1"/>
    <col min="11264" max="11264" width="8.85546875" style="251" customWidth="1"/>
    <col min="11265" max="11266" width="18.42578125" style="251" customWidth="1"/>
    <col min="11267" max="11267" width="14.7109375" style="251" customWidth="1"/>
    <col min="11268" max="11517" width="10.42578125" style="251"/>
    <col min="11518" max="11518" width="1.5703125" style="251" customWidth="1"/>
    <col min="11519" max="11519" width="49.42578125" style="251" bestFit="1" customWidth="1"/>
    <col min="11520" max="11520" width="8.85546875" style="251" customWidth="1"/>
    <col min="11521" max="11522" width="18.42578125" style="251" customWidth="1"/>
    <col min="11523" max="11523" width="14.7109375" style="251" customWidth="1"/>
    <col min="11524" max="11773" width="10.42578125" style="251"/>
    <col min="11774" max="11774" width="1.5703125" style="251" customWidth="1"/>
    <col min="11775" max="11775" width="49.42578125" style="251" bestFit="1" customWidth="1"/>
    <col min="11776" max="11776" width="8.85546875" style="251" customWidth="1"/>
    <col min="11777" max="11778" width="18.42578125" style="251" customWidth="1"/>
    <col min="11779" max="11779" width="14.7109375" style="251" customWidth="1"/>
    <col min="11780" max="12029" width="10.42578125" style="251"/>
    <col min="12030" max="12030" width="1.5703125" style="251" customWidth="1"/>
    <col min="12031" max="12031" width="49.42578125" style="251" bestFit="1" customWidth="1"/>
    <col min="12032" max="12032" width="8.85546875" style="251" customWidth="1"/>
    <col min="12033" max="12034" width="18.42578125" style="251" customWidth="1"/>
    <col min="12035" max="12035" width="14.7109375" style="251" customWidth="1"/>
    <col min="12036" max="12285" width="10.42578125" style="251"/>
    <col min="12286" max="12286" width="1.5703125" style="251" customWidth="1"/>
    <col min="12287" max="12287" width="49.42578125" style="251" bestFit="1" customWidth="1"/>
    <col min="12288" max="12288" width="8.85546875" style="251" customWidth="1"/>
    <col min="12289" max="12290" width="18.42578125" style="251" customWidth="1"/>
    <col min="12291" max="12291" width="14.7109375" style="251" customWidth="1"/>
    <col min="12292" max="12541" width="10.42578125" style="251"/>
    <col min="12542" max="12542" width="1.5703125" style="251" customWidth="1"/>
    <col min="12543" max="12543" width="49.42578125" style="251" bestFit="1" customWidth="1"/>
    <col min="12544" max="12544" width="8.85546875" style="251" customWidth="1"/>
    <col min="12545" max="12546" width="18.42578125" style="251" customWidth="1"/>
    <col min="12547" max="12547" width="14.7109375" style="251" customWidth="1"/>
    <col min="12548" max="12797" width="10.42578125" style="251"/>
    <col min="12798" max="12798" width="1.5703125" style="251" customWidth="1"/>
    <col min="12799" max="12799" width="49.42578125" style="251" bestFit="1" customWidth="1"/>
    <col min="12800" max="12800" width="8.85546875" style="251" customWidth="1"/>
    <col min="12801" max="12802" width="18.42578125" style="251" customWidth="1"/>
    <col min="12803" max="12803" width="14.7109375" style="251" customWidth="1"/>
    <col min="12804" max="13053" width="10.42578125" style="251"/>
    <col min="13054" max="13054" width="1.5703125" style="251" customWidth="1"/>
    <col min="13055" max="13055" width="49.42578125" style="251" bestFit="1" customWidth="1"/>
    <col min="13056" max="13056" width="8.85546875" style="251" customWidth="1"/>
    <col min="13057" max="13058" width="18.42578125" style="251" customWidth="1"/>
    <col min="13059" max="13059" width="14.7109375" style="251" customWidth="1"/>
    <col min="13060" max="13309" width="10.42578125" style="251"/>
    <col min="13310" max="13310" width="1.5703125" style="251" customWidth="1"/>
    <col min="13311" max="13311" width="49.42578125" style="251" bestFit="1" customWidth="1"/>
    <col min="13312" max="13312" width="8.85546875" style="251" customWidth="1"/>
    <col min="13313" max="13314" width="18.42578125" style="251" customWidth="1"/>
    <col min="13315" max="13315" width="14.7109375" style="251" customWidth="1"/>
    <col min="13316" max="13565" width="10.42578125" style="251"/>
    <col min="13566" max="13566" width="1.5703125" style="251" customWidth="1"/>
    <col min="13567" max="13567" width="49.42578125" style="251" bestFit="1" customWidth="1"/>
    <col min="13568" max="13568" width="8.85546875" style="251" customWidth="1"/>
    <col min="13569" max="13570" width="18.42578125" style="251" customWidth="1"/>
    <col min="13571" max="13571" width="14.7109375" style="251" customWidth="1"/>
    <col min="13572" max="13821" width="10.42578125" style="251"/>
    <col min="13822" max="13822" width="1.5703125" style="251" customWidth="1"/>
    <col min="13823" max="13823" width="49.42578125" style="251" bestFit="1" customWidth="1"/>
    <col min="13824" max="13824" width="8.85546875" style="251" customWidth="1"/>
    <col min="13825" max="13826" width="18.42578125" style="251" customWidth="1"/>
    <col min="13827" max="13827" width="14.7109375" style="251" customWidth="1"/>
    <col min="13828" max="14077" width="10.42578125" style="251"/>
    <col min="14078" max="14078" width="1.5703125" style="251" customWidth="1"/>
    <col min="14079" max="14079" width="49.42578125" style="251" bestFit="1" customWidth="1"/>
    <col min="14080" max="14080" width="8.85546875" style="251" customWidth="1"/>
    <col min="14081" max="14082" width="18.42578125" style="251" customWidth="1"/>
    <col min="14083" max="14083" width="14.7109375" style="251" customWidth="1"/>
    <col min="14084" max="14333" width="10.42578125" style="251"/>
    <col min="14334" max="14334" width="1.5703125" style="251" customWidth="1"/>
    <col min="14335" max="14335" width="49.42578125" style="251" bestFit="1" customWidth="1"/>
    <col min="14336" max="14336" width="8.85546875" style="251" customWidth="1"/>
    <col min="14337" max="14338" width="18.42578125" style="251" customWidth="1"/>
    <col min="14339" max="14339" width="14.7109375" style="251" customWidth="1"/>
    <col min="14340" max="14589" width="10.42578125" style="251"/>
    <col min="14590" max="14590" width="1.5703125" style="251" customWidth="1"/>
    <col min="14591" max="14591" width="49.42578125" style="251" bestFit="1" customWidth="1"/>
    <col min="14592" max="14592" width="8.85546875" style="251" customWidth="1"/>
    <col min="14593" max="14594" width="18.42578125" style="251" customWidth="1"/>
    <col min="14595" max="14595" width="14.7109375" style="251" customWidth="1"/>
    <col min="14596" max="14845" width="10.42578125" style="251"/>
    <col min="14846" max="14846" width="1.5703125" style="251" customWidth="1"/>
    <col min="14847" max="14847" width="49.42578125" style="251" bestFit="1" customWidth="1"/>
    <col min="14848" max="14848" width="8.85546875" style="251" customWidth="1"/>
    <col min="14849" max="14850" width="18.42578125" style="251" customWidth="1"/>
    <col min="14851" max="14851" width="14.7109375" style="251" customWidth="1"/>
    <col min="14852" max="15101" width="10.42578125" style="251"/>
    <col min="15102" max="15102" width="1.5703125" style="251" customWidth="1"/>
    <col min="15103" max="15103" width="49.42578125" style="251" bestFit="1" customWidth="1"/>
    <col min="15104" max="15104" width="8.85546875" style="251" customWidth="1"/>
    <col min="15105" max="15106" width="18.42578125" style="251" customWidth="1"/>
    <col min="15107" max="15107" width="14.7109375" style="251" customWidth="1"/>
    <col min="15108" max="15357" width="10.42578125" style="251"/>
    <col min="15358" max="15358" width="1.5703125" style="251" customWidth="1"/>
    <col min="15359" max="15359" width="49.42578125" style="251" bestFit="1" customWidth="1"/>
    <col min="15360" max="15360" width="8.85546875" style="251" customWidth="1"/>
    <col min="15361" max="15362" width="18.42578125" style="251" customWidth="1"/>
    <col min="15363" max="15363" width="14.7109375" style="251" customWidth="1"/>
    <col min="15364" max="15613" width="10.42578125" style="251"/>
    <col min="15614" max="15614" width="1.5703125" style="251" customWidth="1"/>
    <col min="15615" max="15615" width="49.42578125" style="251" bestFit="1" customWidth="1"/>
    <col min="15616" max="15616" width="8.85546875" style="251" customWidth="1"/>
    <col min="15617" max="15618" width="18.42578125" style="251" customWidth="1"/>
    <col min="15619" max="15619" width="14.7109375" style="251" customWidth="1"/>
    <col min="15620" max="15869" width="10.42578125" style="251"/>
    <col min="15870" max="15870" width="1.5703125" style="251" customWidth="1"/>
    <col min="15871" max="15871" width="49.42578125" style="251" bestFit="1" customWidth="1"/>
    <col min="15872" max="15872" width="8.85546875" style="251" customWidth="1"/>
    <col min="15873" max="15874" width="18.42578125" style="251" customWidth="1"/>
    <col min="15875" max="15875" width="14.7109375" style="251" customWidth="1"/>
    <col min="15876" max="16125" width="10.42578125" style="251"/>
    <col min="16126" max="16126" width="1.5703125" style="251" customWidth="1"/>
    <col min="16127" max="16127" width="49.42578125" style="251" bestFit="1" customWidth="1"/>
    <col min="16128" max="16128" width="8.85546875" style="251" customWidth="1"/>
    <col min="16129" max="16130" width="18.42578125" style="251" customWidth="1"/>
    <col min="16131" max="16131" width="14.7109375" style="251" customWidth="1"/>
    <col min="16132" max="16384" width="10.42578125" style="251"/>
  </cols>
  <sheetData>
    <row r="1" spans="2:7" s="233" customFormat="1" ht="15.75" customHeight="1" x14ac:dyDescent="0.2">
      <c r="B1" s="232" t="s">
        <v>184</v>
      </c>
      <c r="D1" s="234"/>
      <c r="E1" s="235"/>
    </row>
    <row r="2" spans="2:7" s="233" customFormat="1" ht="12.75" customHeight="1" x14ac:dyDescent="0.2">
      <c r="C2" s="236" t="s">
        <v>60</v>
      </c>
      <c r="D2" s="237">
        <f>Allgemein!D6</f>
        <v>0</v>
      </c>
      <c r="E2" s="205"/>
    </row>
    <row r="3" spans="2:7" s="233" customFormat="1" ht="12.75" customHeight="1" x14ac:dyDescent="0.2">
      <c r="C3" s="236" t="s">
        <v>28</v>
      </c>
      <c r="D3" s="238">
        <f ca="1">Deckblatt_Gutachten!H45</f>
        <v>45611</v>
      </c>
      <c r="E3" s="207"/>
    </row>
    <row r="4" spans="2:7" s="233" customFormat="1" ht="12.75" customHeight="1" x14ac:dyDescent="0.2">
      <c r="C4" s="236"/>
      <c r="D4" s="239"/>
      <c r="E4" s="239"/>
    </row>
    <row r="5" spans="2:7" s="233" customFormat="1" ht="12.75" customHeight="1" x14ac:dyDescent="0.2">
      <c r="C5" s="236"/>
      <c r="D5" s="239"/>
      <c r="E5" s="239"/>
    </row>
    <row r="6" spans="2:7" s="233" customFormat="1" ht="12.75" customHeight="1" thickBot="1" x14ac:dyDescent="0.25">
      <c r="C6" s="236"/>
      <c r="D6" s="239"/>
      <c r="E6" s="239"/>
    </row>
    <row r="7" spans="2:7" s="241" customFormat="1" ht="33" customHeight="1" x14ac:dyDescent="0.25">
      <c r="B7" s="685" t="s">
        <v>185</v>
      </c>
      <c r="C7" s="686"/>
      <c r="D7" s="686"/>
      <c r="E7" s="687"/>
      <c r="F7" s="580"/>
      <c r="G7" s="240"/>
    </row>
    <row r="8" spans="2:7" s="246" customFormat="1" ht="6" customHeight="1" thickBot="1" x14ac:dyDescent="0.25">
      <c r="B8" s="242"/>
      <c r="C8" s="243"/>
      <c r="D8" s="243"/>
      <c r="E8" s="244"/>
      <c r="F8" s="243"/>
      <c r="G8" s="245"/>
    </row>
    <row r="9" spans="2:7" s="246" customFormat="1" ht="18" customHeight="1" thickBot="1" x14ac:dyDescent="0.25">
      <c r="B9" s="242" t="s">
        <v>186</v>
      </c>
      <c r="C9" s="243"/>
      <c r="D9" s="247">
        <f>Marktfruchtbau!F56</f>
        <v>0</v>
      </c>
      <c r="E9" s="244" t="s">
        <v>187</v>
      </c>
      <c r="G9" s="245"/>
    </row>
    <row r="10" spans="2:7" s="246" customFormat="1" ht="18" customHeight="1" thickBot="1" x14ac:dyDescent="0.25">
      <c r="B10" s="242" t="s">
        <v>188</v>
      </c>
      <c r="C10" s="243"/>
      <c r="D10" s="247">
        <f>Marktfruchtbau!F58</f>
        <v>0</v>
      </c>
      <c r="E10" s="244" t="s">
        <v>187</v>
      </c>
      <c r="G10" s="245"/>
    </row>
    <row r="11" spans="2:7" s="246" customFormat="1" ht="18" customHeight="1" thickBot="1" x14ac:dyDescent="0.25">
      <c r="B11" s="242" t="s">
        <v>189</v>
      </c>
      <c r="C11" s="243"/>
      <c r="D11" s="247">
        <f>Marktfruchtbau!F55</f>
        <v>0</v>
      </c>
      <c r="E11" s="244" t="s">
        <v>187</v>
      </c>
      <c r="G11" s="245"/>
    </row>
    <row r="12" spans="2:7" s="246" customFormat="1" ht="18" customHeight="1" thickBot="1" x14ac:dyDescent="0.25">
      <c r="B12" s="242" t="s">
        <v>190</v>
      </c>
      <c r="C12" s="243"/>
      <c r="D12" s="247">
        <f>Futterbau!F24</f>
        <v>0</v>
      </c>
      <c r="E12" s="244" t="s">
        <v>187</v>
      </c>
      <c r="G12" s="245"/>
    </row>
    <row r="13" spans="2:7" s="246" customFormat="1" ht="18" customHeight="1" thickBot="1" x14ac:dyDescent="0.25">
      <c r="B13" s="242" t="s">
        <v>191</v>
      </c>
      <c r="C13" s="243"/>
      <c r="D13" s="247">
        <f>IF(Futterbau!K26=0,0,Futterbau!K27)</f>
        <v>0</v>
      </c>
      <c r="E13" s="244" t="s">
        <v>192</v>
      </c>
      <c r="G13" s="245"/>
    </row>
    <row r="14" spans="2:7" s="250" customFormat="1" ht="36" customHeight="1" thickBot="1" x14ac:dyDescent="0.25">
      <c r="B14" s="688" t="s">
        <v>193</v>
      </c>
      <c r="C14" s="689"/>
      <c r="D14" s="689"/>
      <c r="E14" s="690"/>
      <c r="F14" s="248"/>
      <c r="G14" s="249"/>
    </row>
    <row r="15" spans="2:7" s="233" customFormat="1" ht="12.75" customHeight="1" x14ac:dyDescent="0.2">
      <c r="C15" s="236"/>
      <c r="D15" s="239"/>
      <c r="E15" s="239"/>
    </row>
    <row r="16" spans="2:7" ht="20.25" customHeight="1" thickBot="1" x14ac:dyDescent="0.25"/>
    <row r="17" spans="2:5" ht="15.75" customHeight="1" x14ac:dyDescent="0.2">
      <c r="B17" s="253"/>
      <c r="C17" s="254"/>
      <c r="D17" s="683" t="s">
        <v>194</v>
      </c>
      <c r="E17" s="255"/>
    </row>
    <row r="18" spans="2:5" ht="15.75" customHeight="1" x14ac:dyDescent="0.2">
      <c r="B18" s="256"/>
      <c r="C18" s="85"/>
      <c r="D18" s="684"/>
      <c r="E18" s="85" t="s">
        <v>195</v>
      </c>
    </row>
    <row r="19" spans="2:5" ht="15.75" customHeight="1" thickBot="1" x14ac:dyDescent="0.25">
      <c r="B19" s="256"/>
      <c r="C19" s="85"/>
      <c r="D19" s="85"/>
      <c r="E19" s="85"/>
    </row>
    <row r="20" spans="2:5" ht="15.75" customHeight="1" thickBot="1" x14ac:dyDescent="0.25">
      <c r="B20" s="257">
        <v>1</v>
      </c>
      <c r="C20" s="258">
        <v>2</v>
      </c>
      <c r="D20" s="258">
        <v>3</v>
      </c>
      <c r="E20" s="258">
        <v>4</v>
      </c>
    </row>
    <row r="21" spans="2:5" ht="15.75" customHeight="1" x14ac:dyDescent="0.2">
      <c r="B21" s="256"/>
      <c r="C21" s="85"/>
      <c r="D21" s="259"/>
      <c r="E21" s="260"/>
    </row>
    <row r="22" spans="2:5" ht="15.75" customHeight="1" x14ac:dyDescent="0.2">
      <c r="B22" s="261" t="s">
        <v>196</v>
      </c>
      <c r="C22" s="85"/>
      <c r="D22" s="262">
        <f>Marktfruchtbau!G56</f>
        <v>0</v>
      </c>
      <c r="E22" s="262">
        <f>Marktfruchtbau!N56</f>
        <v>0</v>
      </c>
    </row>
    <row r="23" spans="2:5" ht="11.25" customHeight="1" x14ac:dyDescent="0.2">
      <c r="B23" s="261"/>
      <c r="C23" s="85"/>
      <c r="D23" s="262"/>
      <c r="E23" s="86"/>
    </row>
    <row r="24" spans="2:5" ht="15.75" customHeight="1" x14ac:dyDescent="0.2">
      <c r="B24" s="261" t="s">
        <v>197</v>
      </c>
      <c r="C24" s="85" t="s">
        <v>198</v>
      </c>
      <c r="D24" s="262">
        <f>Marktfruchtbau!G58</f>
        <v>0</v>
      </c>
      <c r="E24" s="86">
        <f>Marktfruchtbau!N58</f>
        <v>0</v>
      </c>
    </row>
    <row r="25" spans="2:5" ht="12" customHeight="1" thickBot="1" x14ac:dyDescent="0.25">
      <c r="B25" s="263"/>
      <c r="C25" s="264"/>
      <c r="D25" s="265"/>
      <c r="E25" s="266"/>
    </row>
    <row r="26" spans="2:5" ht="9.75" customHeight="1" x14ac:dyDescent="0.2">
      <c r="B26" s="267"/>
      <c r="C26" s="254"/>
      <c r="D26" s="268"/>
      <c r="E26" s="268"/>
    </row>
    <row r="27" spans="2:5" ht="15.75" customHeight="1" x14ac:dyDescent="0.2">
      <c r="B27" s="269" t="s">
        <v>199</v>
      </c>
      <c r="C27" s="85" t="s">
        <v>200</v>
      </c>
      <c r="D27" s="262">
        <f>D22+D24</f>
        <v>0</v>
      </c>
      <c r="E27" s="262">
        <f>E22+E24</f>
        <v>0</v>
      </c>
    </row>
    <row r="28" spans="2:5" ht="13.5" customHeight="1" thickBot="1" x14ac:dyDescent="0.25">
      <c r="B28" s="270"/>
      <c r="C28" s="271"/>
      <c r="D28" s="272"/>
      <c r="E28" s="272"/>
    </row>
    <row r="29" spans="2:5" ht="13.5" customHeight="1" x14ac:dyDescent="0.2">
      <c r="B29" s="618"/>
      <c r="C29" s="85"/>
      <c r="D29" s="277"/>
      <c r="E29" s="624"/>
    </row>
    <row r="30" spans="2:5" ht="13.5" customHeight="1" x14ac:dyDescent="0.2">
      <c r="B30" s="618" t="s">
        <v>201</v>
      </c>
      <c r="C30" s="85" t="s">
        <v>200</v>
      </c>
      <c r="D30" s="276" t="s">
        <v>202</v>
      </c>
      <c r="E30" s="86">
        <f>D27-E27</f>
        <v>0</v>
      </c>
    </row>
    <row r="31" spans="2:5" ht="13.5" customHeight="1" thickBot="1" x14ac:dyDescent="0.25">
      <c r="B31" s="618"/>
      <c r="C31" s="85"/>
      <c r="D31" s="277"/>
      <c r="E31" s="624"/>
    </row>
    <row r="32" spans="2:5" ht="13.5" customHeight="1" x14ac:dyDescent="0.2">
      <c r="B32" s="625"/>
      <c r="C32" s="254"/>
      <c r="D32" s="628"/>
      <c r="E32" s="629"/>
    </row>
    <row r="33" spans="2:6" ht="15.75" customHeight="1" x14ac:dyDescent="0.2">
      <c r="B33" s="626" t="s">
        <v>203</v>
      </c>
      <c r="C33" s="85" t="s">
        <v>204</v>
      </c>
      <c r="D33" s="262" t="s">
        <v>202</v>
      </c>
      <c r="E33" s="86">
        <f>SUM(Minderkosten!E28:E29)</f>
        <v>0</v>
      </c>
    </row>
    <row r="34" spans="2:6" ht="17.25" customHeight="1" thickBot="1" x14ac:dyDescent="0.25">
      <c r="B34" s="627"/>
      <c r="C34" s="271"/>
      <c r="D34" s="274"/>
      <c r="E34" s="275"/>
    </row>
    <row r="35" spans="2:6" ht="9" customHeight="1" x14ac:dyDescent="0.2">
      <c r="B35" s="261"/>
      <c r="C35" s="85"/>
      <c r="D35" s="277"/>
      <c r="E35" s="278"/>
    </row>
    <row r="36" spans="2:6" ht="15.75" customHeight="1" x14ac:dyDescent="0.2">
      <c r="B36" s="269" t="s">
        <v>205</v>
      </c>
      <c r="C36" s="85" t="s">
        <v>200</v>
      </c>
      <c r="D36" s="277"/>
      <c r="E36" s="279">
        <f>E30-E33</f>
        <v>0</v>
      </c>
    </row>
    <row r="37" spans="2:6" ht="15.75" customHeight="1" thickBot="1" x14ac:dyDescent="0.25">
      <c r="B37" s="273"/>
      <c r="C37" s="271"/>
      <c r="D37" s="272"/>
      <c r="E37" s="272"/>
    </row>
    <row r="38" spans="2:6" s="280" customFormat="1" ht="12" customHeight="1" x14ac:dyDescent="0.2">
      <c r="B38" s="261"/>
      <c r="C38" s="85"/>
      <c r="D38" s="277"/>
      <c r="E38" s="278"/>
      <c r="F38" s="281"/>
    </row>
    <row r="39" spans="2:6" ht="25.5" x14ac:dyDescent="0.2">
      <c r="B39" s="630" t="s">
        <v>206</v>
      </c>
      <c r="C39" s="85" t="s">
        <v>200</v>
      </c>
      <c r="D39" s="277"/>
      <c r="E39" s="279">
        <f>SUM('Versicherung und Sonstige'!E9,'Versicherung und Sonstige'!E15,'Versicherung und Sonstige'!E23,'Versicherung und Sonstige'!E29)</f>
        <v>0</v>
      </c>
    </row>
    <row r="40" spans="2:6" ht="15.75" customHeight="1" thickBot="1" x14ac:dyDescent="0.25">
      <c r="B40" s="273"/>
      <c r="C40" s="271"/>
      <c r="D40" s="272"/>
      <c r="E40" s="272"/>
    </row>
    <row r="41" spans="2:6" ht="15.75" customHeight="1" x14ac:dyDescent="0.2">
      <c r="C41" s="251"/>
    </row>
    <row r="42" spans="2:6" ht="15.75" customHeight="1" x14ac:dyDescent="0.2">
      <c r="B42" s="117" t="s">
        <v>207</v>
      </c>
      <c r="C42" s="251"/>
    </row>
    <row r="43" spans="2:6" ht="15.75" customHeight="1" x14ac:dyDescent="0.2">
      <c r="B43" s="117" t="s">
        <v>208</v>
      </c>
      <c r="C43" s="251"/>
    </row>
    <row r="44" spans="2:6" ht="15.75" customHeight="1" x14ac:dyDescent="0.2">
      <c r="B44" s="117" t="s">
        <v>209</v>
      </c>
      <c r="F44" s="281"/>
    </row>
    <row r="45" spans="2:6" ht="15.75" customHeight="1" x14ac:dyDescent="0.2"/>
    <row r="46" spans="2:6" ht="15.75" customHeight="1" x14ac:dyDescent="0.2">
      <c r="B46" s="251" t="s">
        <v>210</v>
      </c>
    </row>
    <row r="47" spans="2:6" ht="15.75" customHeight="1" x14ac:dyDescent="0.2">
      <c r="B47" s="251" t="s">
        <v>211</v>
      </c>
    </row>
    <row r="48" spans="2:6" ht="15.75" customHeight="1" x14ac:dyDescent="0.2"/>
    <row r="49" spans="3:3" ht="15.75" customHeight="1" x14ac:dyDescent="0.2">
      <c r="C49" s="251"/>
    </row>
    <row r="50" spans="3:3" ht="15.75" customHeight="1" x14ac:dyDescent="0.2">
      <c r="C50" s="251"/>
    </row>
    <row r="51" spans="3:3" ht="15.75" customHeight="1" x14ac:dyDescent="0.2">
      <c r="C51" s="251"/>
    </row>
    <row r="52" spans="3:3" ht="15.75" customHeight="1" x14ac:dyDescent="0.2">
      <c r="C52" s="251"/>
    </row>
    <row r="53" spans="3:3" ht="15.75" customHeight="1" x14ac:dyDescent="0.2">
      <c r="C53" s="251"/>
    </row>
  </sheetData>
  <sheetProtection algorithmName="SHA-512" hashValue="2VAvtxx0LtgFHeBWjqEm1nMiFjNF7Wc2gRhS9seuZh21e8SyQUjBf+m/KpgOZNldoqzQ5vNnis/MMqUJIQ7bnw==" saltValue="HLQ4KL9o9iONmVEM3naVGA==" spinCount="100000" sheet="1" objects="1" scenarios="1" selectLockedCells="1"/>
  <mergeCells count="3">
    <mergeCell ref="D17:D18"/>
    <mergeCell ref="B7:E7"/>
    <mergeCell ref="B14:E1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24B11C21FCB4799A556DE6CB2DAF2" ma:contentTypeVersion="" ma:contentTypeDescription="Ein neues Dokument erstellen." ma:contentTypeScope="" ma:versionID="f3f1840ed101c0f3ee99dadca25a41f5">
  <xsd:schema xmlns:xsd="http://www.w3.org/2001/XMLSchema" xmlns:xs="http://www.w3.org/2001/XMLSchema" xmlns:p="http://schemas.microsoft.com/office/2006/metadata/properties" xmlns:ns2="d1b3753f-8b4b-4b8c-b2ab-509022337f2a" targetNamespace="http://schemas.microsoft.com/office/2006/metadata/properties" ma:root="true" ma:fieldsID="f8b7b0404d64da65e3341c3ba4930909" ns2:_="">
    <xsd:import namespace="d1b3753f-8b4b-4b8c-b2ab-509022337f2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3753f-8b4b-4b8c-b2ab-509022337f2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9E7DE-4BC9-4B86-B017-AC4BA127B6C1}">
  <ds:schemaRefs>
    <ds:schemaRef ds:uri="d1b3753f-8b4b-4b8c-b2ab-509022337f2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2D8178-49E9-421F-8921-55DE5BF35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3753f-8b4b-4b8c-b2ab-509022337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818CBA-2BCE-431E-A752-7E4BF4C2E0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3</vt:i4>
      </vt:variant>
    </vt:vector>
  </HeadingPairs>
  <TitlesOfParts>
    <vt:vector size="15" baseType="lpstr">
      <vt:lpstr>Deckblatt_Gutachten</vt:lpstr>
      <vt:lpstr>Allgemein</vt:lpstr>
      <vt:lpstr>Durchschnitt-Marktfruchtbau</vt:lpstr>
      <vt:lpstr>Durchschnitt-Futterbau</vt:lpstr>
      <vt:lpstr>Marktfruchtbau</vt:lpstr>
      <vt:lpstr>Futterbau</vt:lpstr>
      <vt:lpstr>Minderkosten</vt:lpstr>
      <vt:lpstr>Versicherung und Sonstige</vt:lpstr>
      <vt:lpstr>Schwellenwert und Schadenshöhe</vt:lpstr>
      <vt:lpstr>Pauschalen Erzeugerpreise</vt:lpstr>
      <vt:lpstr>Pauschalen Beihilfe</vt:lpstr>
      <vt:lpstr>Klassifizierung</vt:lpstr>
      <vt:lpstr>Deckblatt_Gutachten!Druckbereich</vt:lpstr>
      <vt:lpstr>'Schwellenwert und Schadenshöhe'!Druckbereich</vt:lpstr>
      <vt:lpstr>'Versicherung und Sonstige'!Druckbereich</vt:lpstr>
    </vt:vector>
  </TitlesOfParts>
  <Manager/>
  <Company>SID NLL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Krawczyk, Gudrun - LfULG</dc:creator>
  <cp:keywords/>
  <dc:description/>
  <cp:lastModifiedBy>Schumann, Christine - SMEKUL</cp:lastModifiedBy>
  <cp:revision/>
  <dcterms:created xsi:type="dcterms:W3CDTF">2018-09-14T07:22:47Z</dcterms:created>
  <dcterms:modified xsi:type="dcterms:W3CDTF">2024-11-15T12:20:23Z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0x01010098E24B11C21FCB4799A556DE6CB2DAF2</vt:lpwstr>
  </property>
</Properties>
</file>